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1.20.116\suidou\総務係\●武内（さわるな）\武内（さわるな）\●平成26年度（H26.4.1）～\㉑調査もの\H31\㊳経営比較分析表の分析等\【経営比較分析表】2018_392103_46_010\"/>
    </mc:Choice>
  </mc:AlternateContent>
  <workbookProtection workbookAlgorithmName="SHA-512" workbookHashValue="OjZuurLVkc6CM1e9zPD+sSLuLugvu5B/7P/06CP80PLWOkQeb+WV1RLcDpo7MXnQqvEl+qvt8pLjG7c/AdUh6Q==" workbookSaltValue="p1fwYlWae1O3lSQwtDPobw==" workbookSpinCount="100000" lockStructure="1"/>
  <bookViews>
    <workbookView xWindow="0" yWindow="0" windowWidth="15360" windowHeight="7635"/>
  </bookViews>
  <sheets>
    <sheet name="法適用_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F85" i="4"/>
  <c r="E85" i="4"/>
  <c r="BB10" i="4"/>
  <c r="AT10" i="4"/>
  <c r="AL10" i="4"/>
  <c r="W10" i="4"/>
  <c r="I10" i="4"/>
  <c r="B10" i="4"/>
  <c r="BB8" i="4"/>
  <c r="AT8" i="4"/>
  <c r="AL8" i="4"/>
  <c r="AD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<sst xmlns="http://schemas.openxmlformats.org/spreadsheetml/2006/main" count="220" uniqueCount="108">
  <si>
    <t>経営比較分析表（平成30年度決算）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</si>
  <si>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</si>
  <si>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</si>
  <si>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</si>
  <si>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</si>
  <si>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</si>
  <si>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</si>
  <si>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</si>
  <si>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</si>
  <si>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</si>
  <si>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</si>
  <si>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</si>
  <si>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</si>
  <si>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</si>
  <si>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</si>
  <si>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</si>
  <si>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</si>
  <si>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</si>
  <si>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</si>
  <si>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</si>
  <si>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</si>
  <si>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</si>
  <si>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平成30年度全国平均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</si>
  <si>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</si>
  <si>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</si>
  <si>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</si>
  <si>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</si>
  <si>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</si>
  <si>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</si>
  <si>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</si>
  <si>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</si>
  <si>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</si>
  <si>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</si>
  <si>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</si>
  <si>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</si>
  <si>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</si>
  <si>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</si>
  <si>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</si>
  <si>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</si>
  <si>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</si>
  <si>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</si>
  <si>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</si>
  <si>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</si>
  <si>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</si>
  <si>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</si>
  <si>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</si>
  <si>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</si>
  <si>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</si>
  <si>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</si>
  <si>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</si>
  <si>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</si>
  <si>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</si>
  <si>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</si>
  <si>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</si>
  <si>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</si>
  <si>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</si>
  <si>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</si>
  <si>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</si>
  <si>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</si>
  <si>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</si>
  <si>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</si>
  <si>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</si>
  <si>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</si>
  <si>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</si>
  <si>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</si>
  <si>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</si>
  <si>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</si>
  <si>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</si>
  <si>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</si>
  <si>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</si>
  <si>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</si>
  <si>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</si>
  <si>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</si>
  <si>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</si>
  <si>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</si>
  <si>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</si>
  <si>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</si>
  <si>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</si>
  <si>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</si>
  <si>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</si>
  <si>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</si>
  <si>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</si>
  <si>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</si>
  <si>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</si>
  <si>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</si>
  <si>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</si>
  <si>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</si>
  <si>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</si>
  <si>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</si>
  <si>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</si>
  <si>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</si>
  <si>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</si>
  <si>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</si>
  <si>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高知県　四万十市</t>
  </si>
  <si>
    <t>法適用</t>
  </si>
  <si>
    <t>水道事業</t>
  </si>
  <si>
    <t>末端給水事業</t>
  </si>
  <si>
    <t>A6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</si>
  <si>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</si>
  <si>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</si>
  <si>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</si>
  <si>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</si>
  <si>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</si>
  <si>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</si>
  <si>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</si>
  <si>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１.基幹管路の耐震化　　　　　　　　　　　　　　　　　　　　　　２.法定耐用年数を経過した老朽管への対応　　　　　　　　３.給水人口・有収水量の減少に伴う給水収益の減少　　　　　　　　　　　　　　　　　　　　　４.簡易水道事業との統合　　　　　　　　　　　　　　　など水道事業を取りまく環境は厳しく、課題は山積しています。その課題に取り組みつつ、水道事業の安定経営を継続することができるよう平成28年4月に水道料金の増額改定を行いました。これにより、過度に企業債に依存することなく、緊急性の高い『基幹管路の耐震化工事』などに積極的に予算配分することができるようになりました。今後も水道事業の安定経営に留意しつつ、『災害に強い水道』をつくることができるよう取り組んでまいります。</t>
    <phoneticPr fontId="4"/>
  </si>
  <si>
    <t>①有形固定資産減価償却率
②管路経年化率　　　　　　　　　　　　　　　　　　　　③管路更新率　　　　　　　　　　　　　　　　　　　　　【分析】法定耐用年数を超えた老朽管の割合が増え続けており、より計画的に布設替工事を実施する必要がある。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</si>
  <si>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①経常収支比率 　　　                             　　　　　　【分析】毎年、黒字経営が継続できており、経常収支比率は、ほぼ類似団体並である。　　　　　　　　　　　　　　　　　
②累積欠損金比率　累積欠損金なし　　　　　　　
③流動比率　　　　　　　　　　　　　　　　　　　　　　　【分析】類似団体と比較すると流動比率は低いが、流動比率100％以上、資金残高の増を維持している。　　　　　　　　　　　　　　　　　
④企業債残高対給水収益比率　　　　　　　　　　　　【分析】企業債の発行の抑制により残高は年々減少しているが、給水収益の減により、企業債残高対給水収益比率は増となった。　　　　　　　
⑤料金回収率                              　　　　 【分析】類似団体と比較しても良好であり、100％以上が継続できている。　　　　　　
⑥給水原価　　　　　　　　　　　　　　　　　　　　【分析】給水原価は、類似団体と比較しても安価で推移している。　　　　　　　　　　　　　　　　　　　　
⑦施設利用率　　　　　　　　　　　　　　　　　　　【分析】類似団体と比較し施設利用率は低い。今後も配水量の減少傾向は継続するものと考えられ、施設の更新時には適正規模の検討が必要である。　　　　　　　                  ⑧有収率　　　　　　　　　　　　　　　　　　　　　【分析】配水管の破損事故が多く、有収率が低下した。今後も漏水調査を実施することで、漏水の早期発見・修理を行い、有収率の向上に努めていく。　　　　　　　　　　　　　　　　　</t>
    <rPh sb="174" eb="175">
      <t>ヒク</t>
    </rPh>
    <rPh sb="178" eb="180">
      <t>リュウドウ</t>
    </rPh>
    <rPh sb="180" eb="182">
      <t>ヒリツ</t>
    </rPh>
    <rPh sb="186" eb="188">
      <t>イジョウ</t>
    </rPh>
    <rPh sb="189" eb="191">
      <t>シキン</t>
    </rPh>
    <rPh sb="191" eb="193">
      <t>ザンダカ</t>
    </rPh>
    <rPh sb="194" eb="195">
      <t>ゾウ</t>
    </rPh>
    <rPh sb="196" eb="198">
      <t>イジ</t>
    </rPh>
    <rPh sb="257" eb="259">
      <t>ヨクセイ</t>
    </rPh>
    <rPh sb="275" eb="277">
      <t>キュウスイ</t>
    </rPh>
    <rPh sb="277" eb="279">
      <t>シュウエキ</t>
    </rPh>
    <rPh sb="280" eb="281">
      <t>ゲン</t>
    </rPh>
    <rPh sb="285" eb="287">
      <t>キギョウ</t>
    </rPh>
    <rPh sb="287" eb="288">
      <t>サイ</t>
    </rPh>
    <rPh sb="288" eb="290">
      <t>ザンダカ</t>
    </rPh>
    <rPh sb="290" eb="291">
      <t>タイ</t>
    </rPh>
    <rPh sb="291" eb="293">
      <t>キュウスイ</t>
    </rPh>
    <rPh sb="293" eb="295">
      <t>シュウエキ</t>
    </rPh>
    <rPh sb="295" eb="297">
      <t>ヒリツ</t>
    </rPh>
    <rPh sb="298" eb="299">
      <t>ゾウ</t>
    </rPh>
    <rPh sb="544" eb="546">
      <t>コウシン</t>
    </rPh>
    <rPh sb="546" eb="547">
      <t>ジ</t>
    </rPh>
    <rPh sb="554" eb="556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</si>
</sst>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0.49</c:v>
                </c:pt>
                <c:pt idx="2">
                  <c:v>0.64</c:v>
                </c:pt>
                <c:pt idx="3">
                  <c:v>0.66</c:v>
                </c:pt>
                <c:pt idx="4">
                  <c:v>0.38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12-45FF-A84C-F73BA822D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4833712"/>
        <c:axId val="-614829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0.66</c:v>
                </c:pt>
                <c:pt idx="1">
                  <c:v>0.99</c:v>
                </c:pt>
                <c:pt idx="2">
                  <c:v>0.71</c:v>
                </c:pt>
                <c:pt idx="3">
                  <c:v>0.54</c:v>
                </c:pt>
                <c:pt idx="4">
                  <c:v>0.5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12-45FF-A84C-F73BA822D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4833712"/>
        <c:axId val="-614829360"/>
      </c:lineChart>
      <c:dateAx>
        <c:axId val="-614833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14829360"/>
        <c:crosses val="autoZero"/>
        <c:auto val="1"/>
        <c:lblOffset val="100"/>
        <c:baseTimeUnit val="years"/>
      </c:dateAx>
      <c:valAx>
        <c:axId val="-614829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614833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46.36</c:v>
                </c:pt>
                <c:pt idx="1">
                  <c:v>48.59</c:v>
                </c:pt>
                <c:pt idx="2">
                  <c:v>47.37</c:v>
                </c:pt>
                <c:pt idx="3">
                  <c:v>47.45</c:v>
                </c:pt>
                <c:pt idx="4">
                  <c:v>46.88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AD-42BA-90F9-45A8F0AF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79233792"/>
        <c:axId val="-57921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55.13</c:v>
                </c:pt>
                <c:pt idx="1">
                  <c:v>54.77</c:v>
                </c:pt>
                <c:pt idx="2">
                  <c:v>54.92</c:v>
                </c:pt>
                <c:pt idx="3">
                  <c:v>55.63</c:v>
                </c:pt>
                <c:pt idx="4">
                  <c:v>55.03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EAD-42BA-90F9-45A8F0AF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79233792"/>
        <c:axId val="-579219648"/>
      </c:lineChart>
      <c:dateAx>
        <c:axId val="-579233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579219648"/>
        <c:crosses val="autoZero"/>
        <c:auto val="1"/>
        <c:lblOffset val="100"/>
        <c:baseTimeUnit val="years"/>
      </c:dateAx>
      <c:valAx>
        <c:axId val="-57921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579233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83.32</c:v>
                </c:pt>
                <c:pt idx="1">
                  <c:v>79.900000000000006</c:v>
                </c:pt>
                <c:pt idx="2">
                  <c:v>80.13</c:v>
                </c:pt>
                <c:pt idx="3">
                  <c:v>79.67</c:v>
                </c:pt>
                <c:pt idx="4">
                  <c:v>78.319999999999993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77-45F8-A877-3B34B8CEE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79231616"/>
        <c:axId val="-579232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</c:v>
                </c:pt>
                <c:pt idx="1">
                  <c:v>82.89</c:v>
                </c:pt>
                <c:pt idx="2">
                  <c:v>82.66</c:v>
                </c:pt>
                <c:pt idx="3">
                  <c:v>82.04</c:v>
                </c:pt>
                <c:pt idx="4">
                  <c:v>81.900000000000006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377-45F8-A877-3B34B8CEE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79231616"/>
        <c:axId val="-579232704"/>
      </c:lineChart>
      <c:dateAx>
        <c:axId val="-579231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579232704"/>
        <c:crosses val="autoZero"/>
        <c:auto val="1"/>
        <c:lblOffset val="100"/>
        <c:baseTimeUnit val="years"/>
      </c:dateAx>
      <c:valAx>
        <c:axId val="-579232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5792316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117.77</c:v>
                </c:pt>
                <c:pt idx="1">
                  <c:v>110.29</c:v>
                </c:pt>
                <c:pt idx="2">
                  <c:v>128.52000000000001</c:v>
                </c:pt>
                <c:pt idx="3">
                  <c:v>130.59</c:v>
                </c:pt>
                <c:pt idx="4">
                  <c:v>128.35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59-4AE4-9D4A-70D2CD8D1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4830448"/>
        <c:axId val="-614828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110.01</c:v>
                </c:pt>
                <c:pt idx="1">
                  <c:v>111.21</c:v>
                </c:pt>
                <c:pt idx="2">
                  <c:v>111.71</c:v>
                </c:pt>
                <c:pt idx="3">
                  <c:v>110.05</c:v>
                </c:pt>
                <c:pt idx="4">
                  <c:v>108.87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59-4AE4-9D4A-70D2CD8D1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4830448"/>
        <c:axId val="-614828816"/>
      </c:lineChart>
      <c:dateAx>
        <c:axId val="-61483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14828816"/>
        <c:crosses val="autoZero"/>
        <c:auto val="1"/>
        <c:lblOffset val="100"/>
        <c:baseTimeUnit val="years"/>
      </c:dateAx>
      <c:valAx>
        <c:axId val="-614828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614830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48.79</c:v>
                </c:pt>
                <c:pt idx="1">
                  <c:v>49.68</c:v>
                </c:pt>
                <c:pt idx="2">
                  <c:v>50.42</c:v>
                </c:pt>
                <c:pt idx="3">
                  <c:v>51.16</c:v>
                </c:pt>
                <c:pt idx="4">
                  <c:v>51.57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A23-43D5-93BC-AFB2AA02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4838064"/>
        <c:axId val="-614835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46.66</c:v>
                </c:pt>
                <c:pt idx="1">
                  <c:v>47.46</c:v>
                </c:pt>
                <c:pt idx="2">
                  <c:v>48.49</c:v>
                </c:pt>
                <c:pt idx="3">
                  <c:v>48.05</c:v>
                </c:pt>
                <c:pt idx="4">
                  <c:v>48.87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A23-43D5-93BC-AFB2AA02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4838064"/>
        <c:axId val="-614835888"/>
      </c:lineChart>
      <c:dateAx>
        <c:axId val="-614838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14835888"/>
        <c:crosses val="autoZero"/>
        <c:auto val="1"/>
        <c:lblOffset val="100"/>
        <c:baseTimeUnit val="years"/>
      </c:dateAx>
      <c:valAx>
        <c:axId val="-614835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614838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28.55</c:v>
                </c:pt>
                <c:pt idx="1">
                  <c:v>29.34</c:v>
                </c:pt>
                <c:pt idx="2">
                  <c:v>30.54</c:v>
                </c:pt>
                <c:pt idx="3">
                  <c:v>31.7</c:v>
                </c:pt>
                <c:pt idx="4">
                  <c:v>32.99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0E-4FDF-8A61-73E6A1D5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4834256"/>
        <c:axId val="-614827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9.85</c:v>
                </c:pt>
                <c:pt idx="1">
                  <c:v>9.7100000000000009</c:v>
                </c:pt>
                <c:pt idx="2">
                  <c:v>12.79</c:v>
                </c:pt>
                <c:pt idx="3">
                  <c:v>13.39</c:v>
                </c:pt>
                <c:pt idx="4">
                  <c:v>14.85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0E-4FDF-8A61-73E6A1D5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4834256"/>
        <c:axId val="-614827728"/>
      </c:lineChart>
      <c:dateAx>
        <c:axId val="-614834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14827728"/>
        <c:crosses val="autoZero"/>
        <c:auto val="1"/>
        <c:lblOffset val="100"/>
        <c:baseTimeUnit val="years"/>
      </c:dateAx>
      <c:valAx>
        <c:axId val="-614827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614834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1E-41D9-B449-00C3D1CEC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4835344"/>
        <c:axId val="-61482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2.8</c:v>
                </c:pt>
                <c:pt idx="1">
                  <c:v>1.93</c:v>
                </c:pt>
                <c:pt idx="2">
                  <c:v>1.72</c:v>
                </c:pt>
                <c:pt idx="3">
                  <c:v>2.64</c:v>
                </c:pt>
                <c:pt idx="4">
                  <c:v>3.16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1E-41D9-B449-00C3D1CEC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4835344"/>
        <c:axId val="-614826640"/>
      </c:lineChart>
      <c:dateAx>
        <c:axId val="-6148353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14826640"/>
        <c:crosses val="autoZero"/>
        <c:auto val="1"/>
        <c:lblOffset val="100"/>
        <c:baseTimeUnit val="years"/>
      </c:dateAx>
      <c:valAx>
        <c:axId val="-6148266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6148353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176.02</c:v>
                </c:pt>
                <c:pt idx="1">
                  <c:v>171.08</c:v>
                </c:pt>
                <c:pt idx="2">
                  <c:v>178.01</c:v>
                </c:pt>
                <c:pt idx="3">
                  <c:v>193.63</c:v>
                </c:pt>
                <c:pt idx="4">
                  <c:v>205.6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17-4083-8508-188C1D7D3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4826096"/>
        <c:axId val="-614825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381.53</c:v>
                </c:pt>
                <c:pt idx="1">
                  <c:v>391.54</c:v>
                </c:pt>
                <c:pt idx="2">
                  <c:v>384.34</c:v>
                </c:pt>
                <c:pt idx="3">
                  <c:v>359.47</c:v>
                </c:pt>
                <c:pt idx="4">
                  <c:v>369.69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17-4083-8508-188C1D7D3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4826096"/>
        <c:axId val="-614825552"/>
      </c:lineChart>
      <c:dateAx>
        <c:axId val="-6148260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14825552"/>
        <c:crosses val="autoZero"/>
        <c:auto val="1"/>
        <c:lblOffset val="100"/>
        <c:baseTimeUnit val="years"/>
      </c:dateAx>
      <c:valAx>
        <c:axId val="-6148255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6148260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600.76</c:v>
                </c:pt>
                <c:pt idx="1">
                  <c:v>590.34</c:v>
                </c:pt>
                <c:pt idx="2">
                  <c:v>511.33</c:v>
                </c:pt>
                <c:pt idx="3">
                  <c:v>502.37</c:v>
                </c:pt>
                <c:pt idx="4">
                  <c:v>508.41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22-419F-9F8A-CE36E2B7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4831536"/>
        <c:axId val="-614840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393.27</c:v>
                </c:pt>
                <c:pt idx="1">
                  <c:v>386.97</c:v>
                </c:pt>
                <c:pt idx="2">
                  <c:v>380.58</c:v>
                </c:pt>
                <c:pt idx="3">
                  <c:v>401.79</c:v>
                </c:pt>
                <c:pt idx="4">
                  <c:v>402.99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22-419F-9F8A-CE36E2B7E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4831536"/>
        <c:axId val="-614840240"/>
      </c:lineChart>
      <c:dateAx>
        <c:axId val="-614831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14840240"/>
        <c:crosses val="autoZero"/>
        <c:auto val="1"/>
        <c:lblOffset val="100"/>
        <c:baseTimeUnit val="years"/>
      </c:dateAx>
      <c:valAx>
        <c:axId val="-61484024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614831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115.51</c:v>
                </c:pt>
                <c:pt idx="1">
                  <c:v>106.66</c:v>
                </c:pt>
                <c:pt idx="2">
                  <c:v>125.6</c:v>
                </c:pt>
                <c:pt idx="3">
                  <c:v>122.12</c:v>
                </c:pt>
                <c:pt idx="4">
                  <c:v>126.24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28-465C-8216-C8F17E372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4840784"/>
        <c:axId val="-61483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100.47</c:v>
                </c:pt>
                <c:pt idx="1">
                  <c:v>101.72</c:v>
                </c:pt>
                <c:pt idx="2">
                  <c:v>102.38</c:v>
                </c:pt>
                <c:pt idx="3">
                  <c:v>100.12</c:v>
                </c:pt>
                <c:pt idx="4">
                  <c:v>98.66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28-465C-8216-C8F17E372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4840784"/>
        <c:axId val="-614837520"/>
      </c:lineChart>
      <c:dateAx>
        <c:axId val="-614840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14837520"/>
        <c:crosses val="autoZero"/>
        <c:auto val="1"/>
        <c:lblOffset val="100"/>
        <c:baseTimeUnit val="years"/>
      </c:dateAx>
      <c:valAx>
        <c:axId val="-61483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614840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96.66</c:v>
                </c:pt>
                <c:pt idx="1">
                  <c:v>104.81</c:v>
                </c:pt>
                <c:pt idx="2">
                  <c:v>105.2</c:v>
                </c:pt>
                <c:pt idx="3">
                  <c:v>110.14</c:v>
                </c:pt>
                <c:pt idx="4">
                  <c:v>106.7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2E-4313-9251-2A6BBF592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14833168"/>
        <c:axId val="-614836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169.82</c:v>
                </c:pt>
                <c:pt idx="1">
                  <c:v>168.2</c:v>
                </c:pt>
                <c:pt idx="2">
                  <c:v>168.67</c:v>
                </c:pt>
                <c:pt idx="3">
                  <c:v>174.97</c:v>
                </c:pt>
                <c:pt idx="4">
                  <c:v>178.59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2E-4313-9251-2A6BBF592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14833168"/>
        <c:axId val="-614836976"/>
      </c:lineChart>
      <c:dateAx>
        <c:axId val="-614833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-614836976"/>
        <c:crosses val="autoZero"/>
        <c:auto val="1"/>
        <c:lblOffset val="100"/>
        <c:baseTimeUnit val="years"/>
      </c:dateAx>
      <c:valAx>
        <c:axId val="-614836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-614833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【261.93】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O1" zoomScale="80" zoomScaleNormal="80" workbookViewId="0">
      <selection activeCell="B2" sqref="B2:BZ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</row>
    <row r="3" spans="1:78" ht="9.75" customHeight="1" x14ac:dyDescent="0.15">
      <c r="A3" s="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</row>
    <row r="4" spans="1:78" ht="9.75" customHeight="1" x14ac:dyDescent="0.1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84" t="str">
        <f>データ!H6</f>
        <v>高知県　四万十市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5"/>
      <c r="AE6" s="85"/>
      <c r="AF6" s="85"/>
      <c r="AG6" s="85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75" t="s">
        <v>1</v>
      </c>
      <c r="C7" s="76"/>
      <c r="D7" s="76"/>
      <c r="E7" s="76"/>
      <c r="F7" s="76"/>
      <c r="G7" s="76"/>
      <c r="H7" s="76"/>
      <c r="I7" s="75" t="s">
        <v>2</v>
      </c>
      <c r="J7" s="76"/>
      <c r="K7" s="76"/>
      <c r="L7" s="76"/>
      <c r="M7" s="76"/>
      <c r="N7" s="76"/>
      <c r="O7" s="77"/>
      <c r="P7" s="78" t="s">
        <v>3</v>
      </c>
      <c r="Q7" s="78"/>
      <c r="R7" s="78"/>
      <c r="S7" s="78"/>
      <c r="T7" s="78"/>
      <c r="U7" s="78"/>
      <c r="V7" s="78"/>
      <c r="W7" s="78" t="s">
        <v>4</v>
      </c>
      <c r="X7" s="78"/>
      <c r="Y7" s="78"/>
      <c r="Z7" s="78"/>
      <c r="AA7" s="78"/>
      <c r="AB7" s="78"/>
      <c r="AC7" s="78"/>
      <c r="AD7" s="78" t="s">
        <v>5</v>
      </c>
      <c r="AE7" s="78"/>
      <c r="AF7" s="78"/>
      <c r="AG7" s="78"/>
      <c r="AH7" s="78"/>
      <c r="AI7" s="78"/>
      <c r="AJ7" s="78"/>
      <c r="AK7" s="4"/>
      <c r="AL7" s="78" t="s">
        <v>6</v>
      </c>
      <c r="AM7" s="78"/>
      <c r="AN7" s="78"/>
      <c r="AO7" s="78"/>
      <c r="AP7" s="78"/>
      <c r="AQ7" s="78"/>
      <c r="AR7" s="78"/>
      <c r="AS7" s="78"/>
      <c r="AT7" s="75" t="s">
        <v>7</v>
      </c>
      <c r="AU7" s="76"/>
      <c r="AV7" s="76"/>
      <c r="AW7" s="76"/>
      <c r="AX7" s="76"/>
      <c r="AY7" s="76"/>
      <c r="AZ7" s="76"/>
      <c r="BA7" s="76"/>
      <c r="BB7" s="78" t="s">
        <v>8</v>
      </c>
      <c r="BC7" s="78"/>
      <c r="BD7" s="78"/>
      <c r="BE7" s="78"/>
      <c r="BF7" s="78"/>
      <c r="BG7" s="78"/>
      <c r="BH7" s="78"/>
      <c r="BI7" s="78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9" t="str">
        <f>データ!$I$6</f>
        <v>法適用</v>
      </c>
      <c r="C8" s="80"/>
      <c r="D8" s="80"/>
      <c r="E8" s="80"/>
      <c r="F8" s="80"/>
      <c r="G8" s="80"/>
      <c r="H8" s="80"/>
      <c r="I8" s="79" t="str">
        <f>データ!$J$6</f>
        <v>水道事業</v>
      </c>
      <c r="J8" s="80"/>
      <c r="K8" s="80"/>
      <c r="L8" s="80"/>
      <c r="M8" s="80"/>
      <c r="N8" s="80"/>
      <c r="O8" s="81"/>
      <c r="P8" s="82" t="str">
        <f>データ!$K$6</f>
        <v>末端給水事業</v>
      </c>
      <c r="Q8" s="82"/>
      <c r="R8" s="82"/>
      <c r="S8" s="82"/>
      <c r="T8" s="82"/>
      <c r="U8" s="82"/>
      <c r="V8" s="82"/>
      <c r="W8" s="82" t="str">
        <f>データ!$L$6</f>
        <v>A6</v>
      </c>
      <c r="X8" s="82"/>
      <c r="Y8" s="82"/>
      <c r="Z8" s="82"/>
      <c r="AA8" s="82"/>
      <c r="AB8" s="82"/>
      <c r="AC8" s="82"/>
      <c r="AD8" s="82" t="str">
        <f>データ!$M$6</f>
        <v>非設置</v>
      </c>
      <c r="AE8" s="82"/>
      <c r="AF8" s="82"/>
      <c r="AG8" s="82"/>
      <c r="AH8" s="82"/>
      <c r="AI8" s="82"/>
      <c r="AJ8" s="82"/>
      <c r="AK8" s="4"/>
      <c r="AL8" s="70">
        <f>データ!$R$6</f>
        <v>34001</v>
      </c>
      <c r="AM8" s="70"/>
      <c r="AN8" s="70"/>
      <c r="AO8" s="70"/>
      <c r="AP8" s="70"/>
      <c r="AQ8" s="70"/>
      <c r="AR8" s="70"/>
      <c r="AS8" s="70"/>
      <c r="AT8" s="66">
        <f>データ!$S$6</f>
        <v>632.29</v>
      </c>
      <c r="AU8" s="67"/>
      <c r="AV8" s="67"/>
      <c r="AW8" s="67"/>
      <c r="AX8" s="67"/>
      <c r="AY8" s="67"/>
      <c r="AZ8" s="67"/>
      <c r="BA8" s="67"/>
      <c r="BB8" s="69">
        <f>データ!$T$6</f>
        <v>53.77</v>
      </c>
      <c r="BC8" s="69"/>
      <c r="BD8" s="69"/>
      <c r="BE8" s="69"/>
      <c r="BF8" s="69"/>
      <c r="BG8" s="69"/>
      <c r="BH8" s="69"/>
      <c r="BI8" s="69"/>
      <c r="BJ8" s="3"/>
      <c r="BK8" s="3"/>
      <c r="BL8" s="73" t="s">
        <v>10</v>
      </c>
      <c r="BM8" s="74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75" t="s">
        <v>12</v>
      </c>
      <c r="C9" s="76"/>
      <c r="D9" s="76"/>
      <c r="E9" s="76"/>
      <c r="F9" s="76"/>
      <c r="G9" s="76"/>
      <c r="H9" s="76"/>
      <c r="I9" s="75" t="s">
        <v>13</v>
      </c>
      <c r="J9" s="76"/>
      <c r="K9" s="76"/>
      <c r="L9" s="76"/>
      <c r="M9" s="76"/>
      <c r="N9" s="76"/>
      <c r="O9" s="77"/>
      <c r="P9" s="78" t="s">
        <v>14</v>
      </c>
      <c r="Q9" s="78"/>
      <c r="R9" s="78"/>
      <c r="S9" s="78"/>
      <c r="T9" s="78"/>
      <c r="U9" s="78"/>
      <c r="V9" s="78"/>
      <c r="W9" s="78" t="s">
        <v>15</v>
      </c>
      <c r="X9" s="78"/>
      <c r="Y9" s="78"/>
      <c r="Z9" s="78"/>
      <c r="AA9" s="78"/>
      <c r="AB9" s="78"/>
      <c r="AC9" s="78"/>
      <c r="AD9" s="2"/>
      <c r="AE9" s="2"/>
      <c r="AF9" s="2"/>
      <c r="AG9" s="2"/>
      <c r="AH9" s="4"/>
      <c r="AI9" s="4"/>
      <c r="AJ9" s="4"/>
      <c r="AK9" s="4"/>
      <c r="AL9" s="78" t="s">
        <v>16</v>
      </c>
      <c r="AM9" s="78"/>
      <c r="AN9" s="78"/>
      <c r="AO9" s="78"/>
      <c r="AP9" s="78"/>
      <c r="AQ9" s="78"/>
      <c r="AR9" s="78"/>
      <c r="AS9" s="78"/>
      <c r="AT9" s="75" t="s">
        <v>17</v>
      </c>
      <c r="AU9" s="76"/>
      <c r="AV9" s="76"/>
      <c r="AW9" s="76"/>
      <c r="AX9" s="76"/>
      <c r="AY9" s="76"/>
      <c r="AZ9" s="76"/>
      <c r="BA9" s="76"/>
      <c r="BB9" s="78" t="s">
        <v>18</v>
      </c>
      <c r="BC9" s="78"/>
      <c r="BD9" s="78"/>
      <c r="BE9" s="78"/>
      <c r="BF9" s="78"/>
      <c r="BG9" s="78"/>
      <c r="BH9" s="78"/>
      <c r="BI9" s="78"/>
      <c r="BJ9" s="3"/>
      <c r="BK9" s="3"/>
      <c r="BL9" s="64" t="s">
        <v>19</v>
      </c>
      <c r="BM9" s="65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データ!$N$6</f>
        <v>-</v>
      </c>
      <c r="C10" s="67"/>
      <c r="D10" s="67"/>
      <c r="E10" s="67"/>
      <c r="F10" s="67"/>
      <c r="G10" s="67"/>
      <c r="H10" s="67"/>
      <c r="I10" s="66">
        <f>データ!$O$6</f>
        <v>46.4</v>
      </c>
      <c r="J10" s="67"/>
      <c r="K10" s="67"/>
      <c r="L10" s="67"/>
      <c r="M10" s="67"/>
      <c r="N10" s="67"/>
      <c r="O10" s="68"/>
      <c r="P10" s="69">
        <f>データ!$P$6</f>
        <v>73.180000000000007</v>
      </c>
      <c r="Q10" s="69"/>
      <c r="R10" s="69"/>
      <c r="S10" s="69"/>
      <c r="T10" s="69"/>
      <c r="U10" s="69"/>
      <c r="V10" s="69"/>
      <c r="W10" s="70">
        <f>データ!$Q$6</f>
        <v>2345</v>
      </c>
      <c r="X10" s="70"/>
      <c r="Y10" s="70"/>
      <c r="Z10" s="70"/>
      <c r="AA10" s="70"/>
      <c r="AB10" s="70"/>
      <c r="AC10" s="70"/>
      <c r="AD10" s="2"/>
      <c r="AE10" s="2"/>
      <c r="AF10" s="2"/>
      <c r="AG10" s="2"/>
      <c r="AH10" s="4"/>
      <c r="AI10" s="4"/>
      <c r="AJ10" s="4"/>
      <c r="AK10" s="4"/>
      <c r="AL10" s="70">
        <f>データ!$U$6</f>
        <v>24707</v>
      </c>
      <c r="AM10" s="70"/>
      <c r="AN10" s="70"/>
      <c r="AO10" s="70"/>
      <c r="AP10" s="70"/>
      <c r="AQ10" s="70"/>
      <c r="AR10" s="70"/>
      <c r="AS10" s="70"/>
      <c r="AT10" s="66">
        <f>データ!$V$6</f>
        <v>22.5</v>
      </c>
      <c r="AU10" s="67"/>
      <c r="AV10" s="67"/>
      <c r="AW10" s="67"/>
      <c r="AX10" s="67"/>
      <c r="AY10" s="67"/>
      <c r="AZ10" s="67"/>
      <c r="BA10" s="67"/>
      <c r="BB10" s="69">
        <f>データ!$W$6</f>
        <v>1098.0899999999999</v>
      </c>
      <c r="BC10" s="69"/>
      <c r="BD10" s="69"/>
      <c r="BE10" s="69"/>
      <c r="BF10" s="69"/>
      <c r="BG10" s="69"/>
      <c r="BH10" s="69"/>
      <c r="BI10" s="69"/>
      <c r="BJ10" s="2"/>
      <c r="BK10" s="2"/>
      <c r="BL10" s="71" t="s">
        <v>21</v>
      </c>
      <c r="BM10" s="72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25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0" t="s">
        <v>107</v>
      </c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2"/>
    </row>
    <row r="17" spans="1:78" ht="13.5" customHeight="1" x14ac:dyDescent="0.15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0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2"/>
    </row>
    <row r="18" spans="1:78" ht="13.5" customHeight="1" x14ac:dyDescent="0.15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0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2"/>
    </row>
    <row r="19" spans="1:78" ht="13.5" customHeight="1" x14ac:dyDescent="0.15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0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2"/>
    </row>
    <row r="20" spans="1:78" ht="13.5" customHeight="1" x14ac:dyDescent="0.15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0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2"/>
    </row>
    <row r="21" spans="1:78" ht="13.5" customHeight="1" x14ac:dyDescent="0.15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0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2"/>
    </row>
    <row r="22" spans="1:78" ht="13.5" customHeight="1" x14ac:dyDescent="0.15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0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2"/>
    </row>
    <row r="23" spans="1:78" ht="13.5" customHeight="1" x14ac:dyDescent="0.15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0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2"/>
    </row>
    <row r="24" spans="1:78" ht="13.5" customHeight="1" x14ac:dyDescent="0.15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0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2"/>
    </row>
    <row r="25" spans="1:78" ht="13.5" customHeight="1" x14ac:dyDescent="0.15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0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2"/>
    </row>
    <row r="26" spans="1:78" ht="13.5" customHeight="1" x14ac:dyDescent="0.15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0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2"/>
    </row>
    <row r="27" spans="1:78" ht="13.5" customHeight="1" x14ac:dyDescent="0.15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0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2"/>
    </row>
    <row r="28" spans="1:78" ht="13.5" customHeight="1" x14ac:dyDescent="0.15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0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2"/>
    </row>
    <row r="29" spans="1:78" ht="13.5" customHeight="1" x14ac:dyDescent="0.15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0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2"/>
    </row>
    <row r="30" spans="1:78" ht="13.5" customHeight="1" x14ac:dyDescent="0.15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0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2"/>
    </row>
    <row r="31" spans="1:78" ht="13.5" customHeight="1" x14ac:dyDescent="0.15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0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2"/>
    </row>
    <row r="32" spans="1:78" ht="13.5" customHeight="1" x14ac:dyDescent="0.15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0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2"/>
    </row>
    <row r="33" spans="1:78" ht="13.5" customHeight="1" x14ac:dyDescent="0.15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0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2"/>
    </row>
    <row r="34" spans="1:78" ht="13.5" customHeight="1" x14ac:dyDescent="0.15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0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2"/>
    </row>
    <row r="35" spans="1:78" ht="13.5" customHeight="1" x14ac:dyDescent="0.15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0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2"/>
    </row>
    <row r="36" spans="1:78" ht="13.5" customHeight="1" x14ac:dyDescent="0.15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0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2"/>
    </row>
    <row r="37" spans="1:78" ht="13.5" customHeight="1" x14ac:dyDescent="0.15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0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2"/>
    </row>
    <row r="38" spans="1:78" ht="13.5" customHeight="1" x14ac:dyDescent="0.15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0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2"/>
    </row>
    <row r="39" spans="1:78" ht="13.5" customHeight="1" x14ac:dyDescent="0.15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0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2"/>
    </row>
    <row r="40" spans="1:78" ht="13.5" customHeight="1" x14ac:dyDescent="0.15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0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2"/>
    </row>
    <row r="41" spans="1:78" ht="13.5" customHeight="1" x14ac:dyDescent="0.15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0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2"/>
    </row>
    <row r="42" spans="1:78" ht="13.5" customHeight="1" x14ac:dyDescent="0.15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0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2"/>
    </row>
    <row r="43" spans="1:78" ht="13.5" customHeight="1" x14ac:dyDescent="0.15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0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2"/>
    </row>
    <row r="44" spans="1:78" ht="13.5" customHeight="1" x14ac:dyDescent="0.15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 x14ac:dyDescent="0.15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4" t="s">
        <v>26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0" t="s">
        <v>106</v>
      </c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2"/>
    </row>
    <row r="48" spans="1:78" ht="13.5" customHeight="1" x14ac:dyDescent="0.15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0"/>
      <c r="BM48" s="51"/>
      <c r="BN48" s="51"/>
      <c r="BO48" s="51"/>
      <c r="BP48" s="51"/>
      <c r="BQ48" s="51"/>
      <c r="BR48" s="51"/>
      <c r="BS48" s="51"/>
      <c r="BT48" s="51"/>
      <c r="BU48" s="51"/>
      <c r="BV48" s="51"/>
      <c r="BW48" s="51"/>
      <c r="BX48" s="51"/>
      <c r="BY48" s="51"/>
      <c r="BZ48" s="52"/>
    </row>
    <row r="49" spans="1:78" ht="13.5" customHeight="1" x14ac:dyDescent="0.15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0"/>
      <c r="BM49" s="51"/>
      <c r="BN49" s="51"/>
      <c r="BO49" s="51"/>
      <c r="BP49" s="51"/>
      <c r="BQ49" s="51"/>
      <c r="BR49" s="51"/>
      <c r="BS49" s="51"/>
      <c r="BT49" s="51"/>
      <c r="BU49" s="51"/>
      <c r="BV49" s="51"/>
      <c r="BW49" s="51"/>
      <c r="BX49" s="51"/>
      <c r="BY49" s="51"/>
      <c r="BZ49" s="52"/>
    </row>
    <row r="50" spans="1:78" ht="13.5" customHeight="1" x14ac:dyDescent="0.15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0"/>
      <c r="BM50" s="51"/>
      <c r="BN50" s="51"/>
      <c r="BO50" s="51"/>
      <c r="BP50" s="51"/>
      <c r="BQ50" s="51"/>
      <c r="BR50" s="51"/>
      <c r="BS50" s="51"/>
      <c r="BT50" s="51"/>
      <c r="BU50" s="51"/>
      <c r="BV50" s="51"/>
      <c r="BW50" s="51"/>
      <c r="BX50" s="51"/>
      <c r="BY50" s="51"/>
      <c r="BZ50" s="52"/>
    </row>
    <row r="51" spans="1:78" ht="13.5" customHeight="1" x14ac:dyDescent="0.15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0"/>
      <c r="BM51" s="51"/>
      <c r="BN51" s="51"/>
      <c r="BO51" s="51"/>
      <c r="BP51" s="51"/>
      <c r="BQ51" s="51"/>
      <c r="BR51" s="51"/>
      <c r="BS51" s="51"/>
      <c r="BT51" s="51"/>
      <c r="BU51" s="51"/>
      <c r="BV51" s="51"/>
      <c r="BW51" s="51"/>
      <c r="BX51" s="51"/>
      <c r="BY51" s="51"/>
      <c r="BZ51" s="52"/>
    </row>
    <row r="52" spans="1:78" ht="13.5" customHeight="1" x14ac:dyDescent="0.15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0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2"/>
    </row>
    <row r="53" spans="1:78" ht="13.5" customHeight="1" x14ac:dyDescent="0.15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0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2"/>
    </row>
    <row r="54" spans="1:78" ht="13.5" customHeight="1" x14ac:dyDescent="0.15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0"/>
      <c r="BM54" s="51"/>
      <c r="BN54" s="51"/>
      <c r="BO54" s="51"/>
      <c r="BP54" s="51"/>
      <c r="BQ54" s="51"/>
      <c r="BR54" s="51"/>
      <c r="BS54" s="51"/>
      <c r="BT54" s="51"/>
      <c r="BU54" s="51"/>
      <c r="BV54" s="51"/>
      <c r="BW54" s="51"/>
      <c r="BX54" s="51"/>
      <c r="BY54" s="51"/>
      <c r="BZ54" s="52"/>
    </row>
    <row r="55" spans="1:78" ht="13.5" customHeight="1" x14ac:dyDescent="0.15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0"/>
      <c r="BM55" s="51"/>
      <c r="BN55" s="51"/>
      <c r="BO55" s="51"/>
      <c r="BP55" s="51"/>
      <c r="BQ55" s="51"/>
      <c r="BR55" s="51"/>
      <c r="BS55" s="51"/>
      <c r="BT55" s="51"/>
      <c r="BU55" s="51"/>
      <c r="BV55" s="51"/>
      <c r="BW55" s="51"/>
      <c r="BX55" s="51"/>
      <c r="BY55" s="51"/>
      <c r="BZ55" s="52"/>
    </row>
    <row r="56" spans="1:78" ht="13.5" customHeight="1" x14ac:dyDescent="0.15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0"/>
      <c r="BM56" s="51"/>
      <c r="BN56" s="51"/>
      <c r="BO56" s="51"/>
      <c r="BP56" s="51"/>
      <c r="BQ56" s="51"/>
      <c r="BR56" s="51"/>
      <c r="BS56" s="51"/>
      <c r="BT56" s="51"/>
      <c r="BU56" s="51"/>
      <c r="BV56" s="51"/>
      <c r="BW56" s="51"/>
      <c r="BX56" s="51"/>
      <c r="BY56" s="51"/>
      <c r="BZ56" s="52"/>
    </row>
    <row r="57" spans="1:78" ht="13.5" customHeight="1" x14ac:dyDescent="0.15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0"/>
      <c r="BM57" s="51"/>
      <c r="BN57" s="51"/>
      <c r="BO57" s="51"/>
      <c r="BP57" s="51"/>
      <c r="BQ57" s="51"/>
      <c r="BR57" s="51"/>
      <c r="BS57" s="51"/>
      <c r="BT57" s="51"/>
      <c r="BU57" s="51"/>
      <c r="BV57" s="51"/>
      <c r="BW57" s="51"/>
      <c r="BX57" s="51"/>
      <c r="BY57" s="51"/>
      <c r="BZ57" s="52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0"/>
      <c r="BM58" s="51"/>
      <c r="BN58" s="51"/>
      <c r="BO58" s="51"/>
      <c r="BP58" s="51"/>
      <c r="BQ58" s="51"/>
      <c r="BR58" s="51"/>
      <c r="BS58" s="51"/>
      <c r="BT58" s="51"/>
      <c r="BU58" s="51"/>
      <c r="BV58" s="51"/>
      <c r="BW58" s="51"/>
      <c r="BX58" s="51"/>
      <c r="BY58" s="51"/>
      <c r="BZ58" s="52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0"/>
      <c r="BM59" s="51"/>
      <c r="BN59" s="51"/>
      <c r="BO59" s="51"/>
      <c r="BP59" s="51"/>
      <c r="BQ59" s="51"/>
      <c r="BR59" s="51"/>
      <c r="BS59" s="51"/>
      <c r="BT59" s="51"/>
      <c r="BU59" s="51"/>
      <c r="BV59" s="51"/>
      <c r="BW59" s="51"/>
      <c r="BX59" s="51"/>
      <c r="BY59" s="51"/>
      <c r="BZ59" s="52"/>
    </row>
    <row r="60" spans="1:78" ht="13.5" customHeight="1" x14ac:dyDescent="0.15">
      <c r="A60" s="2"/>
      <c r="B60" s="61" t="s">
        <v>27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50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2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50"/>
      <c r="BM61" s="51"/>
      <c r="BN61" s="51"/>
      <c r="BO61" s="51"/>
      <c r="BP61" s="51"/>
      <c r="BQ61" s="51"/>
      <c r="BR61" s="51"/>
      <c r="BS61" s="51"/>
      <c r="BT61" s="51"/>
      <c r="BU61" s="51"/>
      <c r="BV61" s="51"/>
      <c r="BW61" s="51"/>
      <c r="BX61" s="51"/>
      <c r="BY61" s="51"/>
      <c r="BZ61" s="52"/>
    </row>
    <row r="62" spans="1:78" ht="13.5" customHeight="1" x14ac:dyDescent="0.15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0"/>
      <c r="BM62" s="51"/>
      <c r="BN62" s="51"/>
      <c r="BO62" s="51"/>
      <c r="BP62" s="51"/>
      <c r="BQ62" s="51"/>
      <c r="BR62" s="51"/>
      <c r="BS62" s="51"/>
      <c r="BT62" s="51"/>
      <c r="BU62" s="51"/>
      <c r="BV62" s="51"/>
      <c r="BW62" s="51"/>
      <c r="BX62" s="51"/>
      <c r="BY62" s="51"/>
      <c r="BZ62" s="52"/>
    </row>
    <row r="63" spans="1:78" ht="13.5" customHeight="1" x14ac:dyDescent="0.15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 x14ac:dyDescent="0.15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4" t="s">
        <v>28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0" t="s">
        <v>105</v>
      </c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2"/>
    </row>
    <row r="67" spans="1:78" ht="13.5" customHeight="1" x14ac:dyDescent="0.15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0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2"/>
    </row>
    <row r="68" spans="1:78" ht="13.5" customHeight="1" x14ac:dyDescent="0.15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0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2"/>
    </row>
    <row r="69" spans="1:78" ht="13.5" customHeight="1" x14ac:dyDescent="0.15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0"/>
      <c r="BM69" s="51"/>
      <c r="BN69" s="51"/>
      <c r="BO69" s="51"/>
      <c r="BP69" s="51"/>
      <c r="BQ69" s="51"/>
      <c r="BR69" s="51"/>
      <c r="BS69" s="51"/>
      <c r="BT69" s="51"/>
      <c r="BU69" s="51"/>
      <c r="BV69" s="51"/>
      <c r="BW69" s="51"/>
      <c r="BX69" s="51"/>
      <c r="BY69" s="51"/>
      <c r="BZ69" s="52"/>
    </row>
    <row r="70" spans="1:78" ht="13.5" customHeight="1" x14ac:dyDescent="0.15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0"/>
      <c r="BM70" s="51"/>
      <c r="BN70" s="51"/>
      <c r="BO70" s="51"/>
      <c r="BP70" s="51"/>
      <c r="BQ70" s="51"/>
      <c r="BR70" s="51"/>
      <c r="BS70" s="51"/>
      <c r="BT70" s="51"/>
      <c r="BU70" s="51"/>
      <c r="BV70" s="51"/>
      <c r="BW70" s="51"/>
      <c r="BX70" s="51"/>
      <c r="BY70" s="51"/>
      <c r="BZ70" s="52"/>
    </row>
    <row r="71" spans="1:78" ht="13.5" customHeight="1" x14ac:dyDescent="0.15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0"/>
      <c r="BM71" s="51"/>
      <c r="BN71" s="51"/>
      <c r="BO71" s="51"/>
      <c r="BP71" s="51"/>
      <c r="BQ71" s="51"/>
      <c r="BR71" s="51"/>
      <c r="BS71" s="51"/>
      <c r="BT71" s="51"/>
      <c r="BU71" s="51"/>
      <c r="BV71" s="51"/>
      <c r="BW71" s="51"/>
      <c r="BX71" s="51"/>
      <c r="BY71" s="51"/>
      <c r="BZ71" s="52"/>
    </row>
    <row r="72" spans="1:78" ht="13.5" customHeight="1" x14ac:dyDescent="0.15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0"/>
      <c r="BM72" s="51"/>
      <c r="BN72" s="51"/>
      <c r="BO72" s="51"/>
      <c r="BP72" s="51"/>
      <c r="BQ72" s="51"/>
      <c r="BR72" s="51"/>
      <c r="BS72" s="51"/>
      <c r="BT72" s="51"/>
      <c r="BU72" s="51"/>
      <c r="BV72" s="51"/>
      <c r="BW72" s="51"/>
      <c r="BX72" s="51"/>
      <c r="BY72" s="51"/>
      <c r="BZ72" s="52"/>
    </row>
    <row r="73" spans="1:78" ht="13.5" customHeight="1" x14ac:dyDescent="0.15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0"/>
      <c r="BM73" s="51"/>
      <c r="BN73" s="51"/>
      <c r="BO73" s="51"/>
      <c r="BP73" s="51"/>
      <c r="BQ73" s="51"/>
      <c r="BR73" s="51"/>
      <c r="BS73" s="51"/>
      <c r="BT73" s="51"/>
      <c r="BU73" s="51"/>
      <c r="BV73" s="51"/>
      <c r="BW73" s="51"/>
      <c r="BX73" s="51"/>
      <c r="BY73" s="51"/>
      <c r="BZ73" s="52"/>
    </row>
    <row r="74" spans="1:78" ht="13.5" customHeight="1" x14ac:dyDescent="0.15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0"/>
      <c r="BM74" s="51"/>
      <c r="BN74" s="51"/>
      <c r="BO74" s="51"/>
      <c r="BP74" s="51"/>
      <c r="BQ74" s="51"/>
      <c r="BR74" s="51"/>
      <c r="BS74" s="51"/>
      <c r="BT74" s="51"/>
      <c r="BU74" s="51"/>
      <c r="BV74" s="51"/>
      <c r="BW74" s="51"/>
      <c r="BX74" s="51"/>
      <c r="BY74" s="51"/>
      <c r="BZ74" s="52"/>
    </row>
    <row r="75" spans="1:78" ht="13.5" customHeight="1" x14ac:dyDescent="0.15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0"/>
      <c r="BM75" s="51"/>
      <c r="BN75" s="51"/>
      <c r="BO75" s="51"/>
      <c r="BP75" s="51"/>
      <c r="BQ75" s="51"/>
      <c r="BR75" s="51"/>
      <c r="BS75" s="51"/>
      <c r="BT75" s="51"/>
      <c r="BU75" s="51"/>
      <c r="BV75" s="51"/>
      <c r="BW75" s="51"/>
      <c r="BX75" s="51"/>
      <c r="BY75" s="51"/>
      <c r="BZ75" s="52"/>
    </row>
    <row r="76" spans="1:78" ht="13.5" customHeight="1" x14ac:dyDescent="0.15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0"/>
      <c r="BM76" s="51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2"/>
    </row>
    <row r="77" spans="1:78" ht="13.5" customHeight="1" x14ac:dyDescent="0.15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0"/>
      <c r="BM77" s="51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2"/>
    </row>
    <row r="78" spans="1:78" ht="13.5" customHeight="1" x14ac:dyDescent="0.15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0"/>
      <c r="BM78" s="51"/>
      <c r="BN78" s="51"/>
      <c r="BO78" s="51"/>
      <c r="BP78" s="51"/>
      <c r="BQ78" s="51"/>
      <c r="BR78" s="51"/>
      <c r="BS78" s="51"/>
      <c r="BT78" s="51"/>
      <c r="BU78" s="51"/>
      <c r="BV78" s="51"/>
      <c r="BW78" s="51"/>
      <c r="BX78" s="51"/>
      <c r="BY78" s="51"/>
      <c r="BZ78" s="52"/>
    </row>
    <row r="79" spans="1:78" ht="13.5" customHeight="1" x14ac:dyDescent="0.15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0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2"/>
    </row>
    <row r="80" spans="1:78" ht="13.5" customHeight="1" x14ac:dyDescent="0.15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0"/>
      <c r="BM80" s="51"/>
      <c r="BN80" s="51"/>
      <c r="BO80" s="51"/>
      <c r="BP80" s="51"/>
      <c r="BQ80" s="51"/>
      <c r="BR80" s="51"/>
      <c r="BS80" s="51"/>
      <c r="BT80" s="51"/>
      <c r="BU80" s="51"/>
      <c r="BV80" s="51"/>
      <c r="BW80" s="51"/>
      <c r="BX80" s="51"/>
      <c r="BY80" s="51"/>
      <c r="BZ80" s="52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0"/>
      <c r="BM81" s="51"/>
      <c r="BN81" s="51"/>
      <c r="BO81" s="51"/>
      <c r="BP81" s="51"/>
      <c r="BQ81" s="51"/>
      <c r="BR81" s="51"/>
      <c r="BS81" s="51"/>
      <c r="BT81" s="51"/>
      <c r="BU81" s="51"/>
      <c r="BV81" s="51"/>
      <c r="BW81" s="51"/>
      <c r="BX81" s="51"/>
      <c r="BY81" s="51"/>
      <c r="BZ81" s="52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3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/>
      <c r="BX82" s="54"/>
      <c r="BY82" s="54"/>
      <c r="BZ82" s="55"/>
    </row>
    <row r="83" spans="1:78" x14ac:dyDescent="0.15">
      <c r="C83" s="26"/>
    </row>
    <row r="84" spans="1:78" hidden="1" x14ac:dyDescent="0.15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15">
      <c r="B85" s="27"/>
      <c r="C85" s="27"/>
      <c r="D85" s="27"/>
      <c r="E85" s="27" t="str">
        <f>データ!AH6</f>
        <v>【112.83】</v>
      </c>
      <c r="F85" s="27" t="str">
        <f>データ!AS6</f>
        <v>【1.05】</v>
      </c>
      <c r="G85" s="27" t="str">
        <f>データ!BD6</f>
        <v>【261.93】</v>
      </c>
      <c r="H85" s="27" t="str">
        <f>データ!BO6</f>
        <v>【270.46】</v>
      </c>
      <c r="I85" s="27" t="str">
        <f>データ!BZ6</f>
        <v>【103.91】</v>
      </c>
      <c r="J85" s="27" t="str">
        <f>データ!CK6</f>
        <v>【167.11】</v>
      </c>
      <c r="K85" s="27" t="str">
        <f>データ!CV6</f>
        <v>【60.27】</v>
      </c>
      <c r="L85" s="27" t="str">
        <f>データ!DG6</f>
        <v>【89.92】</v>
      </c>
      <c r="M85" s="27" t="str">
        <f>データ!DR6</f>
        <v>【48.85】</v>
      </c>
      <c r="N85" s="27" t="str">
        <f>データ!EC6</f>
        <v>【17.80】</v>
      </c>
      <c r="O85" s="27" t="str">
        <f>データ!EN6</f>
        <v>【0.70】</v>
      </c>
    </row>
  </sheetData>
  <sheetProtection algorithmName="SHA-512" hashValue="iDJrQz1GDjxFbgt9lSltdJ36pHo0+mEtpdiC+Au95ATB0qqXtqTCFBsMX/EcPgblCtzcfioeziTgY7b1R1zHRQ==" saltValue="JJXecXOQum1qcFLLDdnFTQ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 x14ac:dyDescent="0.15"/>
  <cols>
    <col min="2" max="144" width="11.875" customWidth="1"/>
  </cols>
  <sheetData>
    <row r="1" spans="1:144" x14ac:dyDescent="0.15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15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15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7" t="s">
        <v>50</v>
      </c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9"/>
      <c r="X3" s="93" t="s">
        <v>51</v>
      </c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 t="s">
        <v>52</v>
      </c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</row>
    <row r="4" spans="1:144" x14ac:dyDescent="0.15">
      <c r="A4" s="29" t="s">
        <v>53</v>
      </c>
      <c r="B4" s="31"/>
      <c r="C4" s="31"/>
      <c r="D4" s="31"/>
      <c r="E4" s="31"/>
      <c r="F4" s="31"/>
      <c r="G4" s="31"/>
      <c r="H4" s="90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2"/>
      <c r="X4" s="86" t="s">
        <v>54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 t="s">
        <v>55</v>
      </c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 t="s">
        <v>56</v>
      </c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 t="s">
        <v>57</v>
      </c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 t="s">
        <v>58</v>
      </c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 t="s">
        <v>59</v>
      </c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 t="s">
        <v>60</v>
      </c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 t="s">
        <v>61</v>
      </c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 t="s">
        <v>62</v>
      </c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 t="s">
        <v>63</v>
      </c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 t="s">
        <v>64</v>
      </c>
      <c r="EE4" s="86"/>
      <c r="EF4" s="86"/>
      <c r="EG4" s="86"/>
      <c r="EH4" s="86"/>
      <c r="EI4" s="86"/>
      <c r="EJ4" s="86"/>
      <c r="EK4" s="86"/>
      <c r="EL4" s="86"/>
      <c r="EM4" s="86"/>
      <c r="EN4" s="86"/>
    </row>
    <row r="5" spans="1:144" x14ac:dyDescent="0.15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15">
      <c r="A6" s="29" t="s">
        <v>92</v>
      </c>
      <c r="B6" s="34">
        <f>B7</f>
        <v>2018</v>
      </c>
      <c r="C6" s="34">
        <f t="shared" ref="C6:W6" si="3">C7</f>
        <v>392103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高知県　四万十市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A6</v>
      </c>
      <c r="M6" s="34" t="str">
        <f t="shared" si="3"/>
        <v>非設置</v>
      </c>
      <c r="N6" s="35" t="str">
        <f t="shared" si="3"/>
        <v>-</v>
      </c>
      <c r="O6" s="35">
        <f t="shared" si="3"/>
        <v>46.4</v>
      </c>
      <c r="P6" s="35">
        <f t="shared" si="3"/>
        <v>73.180000000000007</v>
      </c>
      <c r="Q6" s="35">
        <f t="shared" si="3"/>
        <v>2345</v>
      </c>
      <c r="R6" s="35">
        <f t="shared" si="3"/>
        <v>34001</v>
      </c>
      <c r="S6" s="35">
        <f t="shared" si="3"/>
        <v>632.29</v>
      </c>
      <c r="T6" s="35">
        <f t="shared" si="3"/>
        <v>53.77</v>
      </c>
      <c r="U6" s="35">
        <f t="shared" si="3"/>
        <v>24707</v>
      </c>
      <c r="V6" s="35">
        <f t="shared" si="3"/>
        <v>22.5</v>
      </c>
      <c r="W6" s="35">
        <f t="shared" si="3"/>
        <v>1098.0899999999999</v>
      </c>
      <c r="X6" s="36">
        <f>IF(X7="",NA(),X7)</f>
        <v>117.77</v>
      </c>
      <c r="Y6" s="36">
        <f t="shared" ref="Y6:AG6" si="4">IF(Y7="",NA(),Y7)</f>
        <v>110.29</v>
      </c>
      <c r="Z6" s="36">
        <f t="shared" si="4"/>
        <v>128.52000000000001</v>
      </c>
      <c r="AA6" s="36">
        <f t="shared" si="4"/>
        <v>130.59</v>
      </c>
      <c r="AB6" s="36">
        <f t="shared" si="4"/>
        <v>128.35</v>
      </c>
      <c r="AC6" s="36">
        <f t="shared" si="4"/>
        <v>110.01</v>
      </c>
      <c r="AD6" s="36">
        <f t="shared" si="4"/>
        <v>111.21</v>
      </c>
      <c r="AE6" s="36">
        <f t="shared" si="4"/>
        <v>111.71</v>
      </c>
      <c r="AF6" s="36">
        <f t="shared" si="4"/>
        <v>110.05</v>
      </c>
      <c r="AG6" s="36">
        <f t="shared" si="4"/>
        <v>108.87</v>
      </c>
      <c r="AH6" s="35" t="str">
        <f>IF(AH7="","",IF(AH7="-","【-】","【"&amp;SUBSTITUTE(TEXT(AH7,"#,##0.00"),"-","△")&amp;"】"))</f>
        <v>【112.83】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2.8</v>
      </c>
      <c r="AO6" s="36">
        <f t="shared" si="5"/>
        <v>1.93</v>
      </c>
      <c r="AP6" s="36">
        <f t="shared" si="5"/>
        <v>1.72</v>
      </c>
      <c r="AQ6" s="36">
        <f t="shared" si="5"/>
        <v>2.64</v>
      </c>
      <c r="AR6" s="36">
        <f t="shared" si="5"/>
        <v>3.16</v>
      </c>
      <c r="AS6" s="35" t="str">
        <f>IF(AS7="","",IF(AS7="-","【-】","【"&amp;SUBSTITUTE(TEXT(AS7,"#,##0.00"),"-","△")&amp;"】"))</f>
        <v>【1.05】</v>
      </c>
      <c r="AT6" s="36">
        <f>IF(AT7="",NA(),AT7)</f>
        <v>176.02</v>
      </c>
      <c r="AU6" s="36">
        <f t="shared" ref="AU6:BC6" si="6">IF(AU7="",NA(),AU7)</f>
        <v>171.08</v>
      </c>
      <c r="AV6" s="36">
        <f t="shared" si="6"/>
        <v>178.01</v>
      </c>
      <c r="AW6" s="36">
        <f t="shared" si="6"/>
        <v>193.63</v>
      </c>
      <c r="AX6" s="36">
        <f t="shared" si="6"/>
        <v>205.6</v>
      </c>
      <c r="AY6" s="36">
        <f t="shared" si="6"/>
        <v>381.53</v>
      </c>
      <c r="AZ6" s="36">
        <f t="shared" si="6"/>
        <v>391.54</v>
      </c>
      <c r="BA6" s="36">
        <f t="shared" si="6"/>
        <v>384.34</v>
      </c>
      <c r="BB6" s="36">
        <f t="shared" si="6"/>
        <v>359.47</v>
      </c>
      <c r="BC6" s="36">
        <f t="shared" si="6"/>
        <v>369.69</v>
      </c>
      <c r="BD6" s="35" t="str">
        <f>IF(BD7="","",IF(BD7="-","【-】","【"&amp;SUBSTITUTE(TEXT(BD7,"#,##0.00"),"-","△")&amp;"】"))</f>
        <v>【261.93】</v>
      </c>
      <c r="BE6" s="36">
        <f>IF(BE7="",NA(),BE7)</f>
        <v>600.76</v>
      </c>
      <c r="BF6" s="36">
        <f t="shared" ref="BF6:BN6" si="7">IF(BF7="",NA(),BF7)</f>
        <v>590.34</v>
      </c>
      <c r="BG6" s="36">
        <f t="shared" si="7"/>
        <v>511.33</v>
      </c>
      <c r="BH6" s="36">
        <f t="shared" si="7"/>
        <v>502.37</v>
      </c>
      <c r="BI6" s="36">
        <f t="shared" si="7"/>
        <v>508.41</v>
      </c>
      <c r="BJ6" s="36">
        <f t="shared" si="7"/>
        <v>393.27</v>
      </c>
      <c r="BK6" s="36">
        <f t="shared" si="7"/>
        <v>386.97</v>
      </c>
      <c r="BL6" s="36">
        <f t="shared" si="7"/>
        <v>380.58</v>
      </c>
      <c r="BM6" s="36">
        <f t="shared" si="7"/>
        <v>401.79</v>
      </c>
      <c r="BN6" s="36">
        <f t="shared" si="7"/>
        <v>402.99</v>
      </c>
      <c r="BO6" s="35" t="str">
        <f>IF(BO7="","",IF(BO7="-","【-】","【"&amp;SUBSTITUTE(TEXT(BO7,"#,##0.00"),"-","△")&amp;"】"))</f>
        <v>【270.46】</v>
      </c>
      <c r="BP6" s="36">
        <f>IF(BP7="",NA(),BP7)</f>
        <v>115.51</v>
      </c>
      <c r="BQ6" s="36">
        <f t="shared" ref="BQ6:BY6" si="8">IF(BQ7="",NA(),BQ7)</f>
        <v>106.66</v>
      </c>
      <c r="BR6" s="36">
        <f t="shared" si="8"/>
        <v>125.6</v>
      </c>
      <c r="BS6" s="36">
        <f t="shared" si="8"/>
        <v>122.12</v>
      </c>
      <c r="BT6" s="36">
        <f t="shared" si="8"/>
        <v>126.24</v>
      </c>
      <c r="BU6" s="36">
        <f t="shared" si="8"/>
        <v>100.47</v>
      </c>
      <c r="BV6" s="36">
        <f t="shared" si="8"/>
        <v>101.72</v>
      </c>
      <c r="BW6" s="36">
        <f t="shared" si="8"/>
        <v>102.38</v>
      </c>
      <c r="BX6" s="36">
        <f t="shared" si="8"/>
        <v>100.12</v>
      </c>
      <c r="BY6" s="36">
        <f t="shared" si="8"/>
        <v>98.66</v>
      </c>
      <c r="BZ6" s="35" t="str">
        <f>IF(BZ7="","",IF(BZ7="-","【-】","【"&amp;SUBSTITUTE(TEXT(BZ7,"#,##0.00"),"-","△")&amp;"】"))</f>
        <v>【103.91】</v>
      </c>
      <c r="CA6" s="36">
        <f>IF(CA7="",NA(),CA7)</f>
        <v>96.66</v>
      </c>
      <c r="CB6" s="36">
        <f t="shared" ref="CB6:CJ6" si="9">IF(CB7="",NA(),CB7)</f>
        <v>104.81</v>
      </c>
      <c r="CC6" s="36">
        <f t="shared" si="9"/>
        <v>105.2</v>
      </c>
      <c r="CD6" s="36">
        <f t="shared" si="9"/>
        <v>110.14</v>
      </c>
      <c r="CE6" s="36">
        <f t="shared" si="9"/>
        <v>106.7</v>
      </c>
      <c r="CF6" s="36">
        <f t="shared" si="9"/>
        <v>169.82</v>
      </c>
      <c r="CG6" s="36">
        <f t="shared" si="9"/>
        <v>168.2</v>
      </c>
      <c r="CH6" s="36">
        <f t="shared" si="9"/>
        <v>168.67</v>
      </c>
      <c r="CI6" s="36">
        <f t="shared" si="9"/>
        <v>174.97</v>
      </c>
      <c r="CJ6" s="36">
        <f t="shared" si="9"/>
        <v>178.59</v>
      </c>
      <c r="CK6" s="35" t="str">
        <f>IF(CK7="","",IF(CK7="-","【-】","【"&amp;SUBSTITUTE(TEXT(CK7,"#,##0.00"),"-","△")&amp;"】"))</f>
        <v>【167.11】</v>
      </c>
      <c r="CL6" s="36">
        <f>IF(CL7="",NA(),CL7)</f>
        <v>46.36</v>
      </c>
      <c r="CM6" s="36">
        <f t="shared" ref="CM6:CU6" si="10">IF(CM7="",NA(),CM7)</f>
        <v>48.59</v>
      </c>
      <c r="CN6" s="36">
        <f t="shared" si="10"/>
        <v>47.37</v>
      </c>
      <c r="CO6" s="36">
        <f t="shared" si="10"/>
        <v>47.45</v>
      </c>
      <c r="CP6" s="36">
        <f t="shared" si="10"/>
        <v>46.88</v>
      </c>
      <c r="CQ6" s="36">
        <f t="shared" si="10"/>
        <v>55.13</v>
      </c>
      <c r="CR6" s="36">
        <f t="shared" si="10"/>
        <v>54.77</v>
      </c>
      <c r="CS6" s="36">
        <f t="shared" si="10"/>
        <v>54.92</v>
      </c>
      <c r="CT6" s="36">
        <f t="shared" si="10"/>
        <v>55.63</v>
      </c>
      <c r="CU6" s="36">
        <f t="shared" si="10"/>
        <v>55.03</v>
      </c>
      <c r="CV6" s="35" t="str">
        <f>IF(CV7="","",IF(CV7="-","【-】","【"&amp;SUBSTITUTE(TEXT(CV7,"#,##0.00"),"-","△")&amp;"】"))</f>
        <v>【60.27】</v>
      </c>
      <c r="CW6" s="36">
        <f>IF(CW7="",NA(),CW7)</f>
        <v>83.32</v>
      </c>
      <c r="CX6" s="36">
        <f t="shared" ref="CX6:DF6" si="11">IF(CX7="",NA(),CX7)</f>
        <v>79.900000000000006</v>
      </c>
      <c r="CY6" s="36">
        <f t="shared" si="11"/>
        <v>80.13</v>
      </c>
      <c r="CZ6" s="36">
        <f t="shared" si="11"/>
        <v>79.67</v>
      </c>
      <c r="DA6" s="36">
        <f t="shared" si="11"/>
        <v>78.319999999999993</v>
      </c>
      <c r="DB6" s="36">
        <f t="shared" si="11"/>
        <v>83</v>
      </c>
      <c r="DC6" s="36">
        <f t="shared" si="11"/>
        <v>82.89</v>
      </c>
      <c r="DD6" s="36">
        <f t="shared" si="11"/>
        <v>82.66</v>
      </c>
      <c r="DE6" s="36">
        <f t="shared" si="11"/>
        <v>82.04</v>
      </c>
      <c r="DF6" s="36">
        <f t="shared" si="11"/>
        <v>81.900000000000006</v>
      </c>
      <c r="DG6" s="35" t="str">
        <f>IF(DG7="","",IF(DG7="-","【-】","【"&amp;SUBSTITUTE(TEXT(DG7,"#,##0.00"),"-","△")&amp;"】"))</f>
        <v>【89.92】</v>
      </c>
      <c r="DH6" s="36">
        <f>IF(DH7="",NA(),DH7)</f>
        <v>48.79</v>
      </c>
      <c r="DI6" s="36">
        <f t="shared" ref="DI6:DQ6" si="12">IF(DI7="",NA(),DI7)</f>
        <v>49.68</v>
      </c>
      <c r="DJ6" s="36">
        <f t="shared" si="12"/>
        <v>50.42</v>
      </c>
      <c r="DK6" s="36">
        <f t="shared" si="12"/>
        <v>51.16</v>
      </c>
      <c r="DL6" s="36">
        <f t="shared" si="12"/>
        <v>51.57</v>
      </c>
      <c r="DM6" s="36">
        <f t="shared" si="12"/>
        <v>46.66</v>
      </c>
      <c r="DN6" s="36">
        <f t="shared" si="12"/>
        <v>47.46</v>
      </c>
      <c r="DO6" s="36">
        <f t="shared" si="12"/>
        <v>48.49</v>
      </c>
      <c r="DP6" s="36">
        <f t="shared" si="12"/>
        <v>48.05</v>
      </c>
      <c r="DQ6" s="36">
        <f t="shared" si="12"/>
        <v>48.87</v>
      </c>
      <c r="DR6" s="35" t="str">
        <f>IF(DR7="","",IF(DR7="-","【-】","【"&amp;SUBSTITUTE(TEXT(DR7,"#,##0.00"),"-","△")&amp;"】"))</f>
        <v>【48.85】</v>
      </c>
      <c r="DS6" s="36">
        <f>IF(DS7="",NA(),DS7)</f>
        <v>28.55</v>
      </c>
      <c r="DT6" s="36">
        <f t="shared" ref="DT6:EB6" si="13">IF(DT7="",NA(),DT7)</f>
        <v>29.34</v>
      </c>
      <c r="DU6" s="36">
        <f t="shared" si="13"/>
        <v>30.54</v>
      </c>
      <c r="DV6" s="36">
        <f t="shared" si="13"/>
        <v>31.7</v>
      </c>
      <c r="DW6" s="36">
        <f t="shared" si="13"/>
        <v>32.99</v>
      </c>
      <c r="DX6" s="36">
        <f t="shared" si="13"/>
        <v>9.85</v>
      </c>
      <c r="DY6" s="36">
        <f t="shared" si="13"/>
        <v>9.7100000000000009</v>
      </c>
      <c r="DZ6" s="36">
        <f t="shared" si="13"/>
        <v>12.79</v>
      </c>
      <c r="EA6" s="36">
        <f t="shared" si="13"/>
        <v>13.39</v>
      </c>
      <c r="EB6" s="36">
        <f t="shared" si="13"/>
        <v>14.85</v>
      </c>
      <c r="EC6" s="35" t="str">
        <f>IF(EC7="","",IF(EC7="-","【-】","【"&amp;SUBSTITUTE(TEXT(EC7,"#,##0.00"),"-","△")&amp;"】"))</f>
        <v>【17.80】</v>
      </c>
      <c r="ED6" s="36">
        <f>IF(ED7="",NA(),ED7)</f>
        <v>0.56999999999999995</v>
      </c>
      <c r="EE6" s="36">
        <f t="shared" ref="EE6:EM6" si="14">IF(EE7="",NA(),EE7)</f>
        <v>0.49</v>
      </c>
      <c r="EF6" s="36">
        <f t="shared" si="14"/>
        <v>0.64</v>
      </c>
      <c r="EG6" s="36">
        <f t="shared" si="14"/>
        <v>0.66</v>
      </c>
      <c r="EH6" s="36">
        <f t="shared" si="14"/>
        <v>0.38</v>
      </c>
      <c r="EI6" s="36">
        <f t="shared" si="14"/>
        <v>0.66</v>
      </c>
      <c r="EJ6" s="36">
        <f t="shared" si="14"/>
        <v>0.99</v>
      </c>
      <c r="EK6" s="36">
        <f t="shared" si="14"/>
        <v>0.71</v>
      </c>
      <c r="EL6" s="36">
        <f t="shared" si="14"/>
        <v>0.54</v>
      </c>
      <c r="EM6" s="36">
        <f t="shared" si="14"/>
        <v>0.5</v>
      </c>
      <c r="EN6" s="35" t="str">
        <f>IF(EN7="","",IF(EN7="-","【-】","【"&amp;SUBSTITUTE(TEXT(EN7,"#,##0.00"),"-","△")&amp;"】"))</f>
        <v>【0.70】</v>
      </c>
    </row>
    <row r="7" spans="1:144" s="37" customFormat="1" x14ac:dyDescent="0.15">
      <c r="A7" s="29"/>
      <c r="B7" s="38">
        <v>2018</v>
      </c>
      <c r="C7" s="38">
        <v>392103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46.4</v>
      </c>
      <c r="P7" s="39">
        <v>73.180000000000007</v>
      </c>
      <c r="Q7" s="39">
        <v>2345</v>
      </c>
      <c r="R7" s="39">
        <v>34001</v>
      </c>
      <c r="S7" s="39">
        <v>632.29</v>
      </c>
      <c r="T7" s="39">
        <v>53.77</v>
      </c>
      <c r="U7" s="39">
        <v>24707</v>
      </c>
      <c r="V7" s="39">
        <v>22.5</v>
      </c>
      <c r="W7" s="39">
        <v>1098.0899999999999</v>
      </c>
      <c r="X7" s="39">
        <v>117.77</v>
      </c>
      <c r="Y7" s="39">
        <v>110.29</v>
      </c>
      <c r="Z7" s="39">
        <v>128.52000000000001</v>
      </c>
      <c r="AA7" s="39">
        <v>130.59</v>
      </c>
      <c r="AB7" s="39">
        <v>128.35</v>
      </c>
      <c r="AC7" s="39">
        <v>110.01</v>
      </c>
      <c r="AD7" s="39">
        <v>111.21</v>
      </c>
      <c r="AE7" s="39">
        <v>111.71</v>
      </c>
      <c r="AF7" s="39">
        <v>110.05</v>
      </c>
      <c r="AG7" s="39">
        <v>108.87</v>
      </c>
      <c r="AH7" s="39">
        <v>112.83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2.8</v>
      </c>
      <c r="AO7" s="39">
        <v>1.93</v>
      </c>
      <c r="AP7" s="39">
        <v>1.72</v>
      </c>
      <c r="AQ7" s="39">
        <v>2.64</v>
      </c>
      <c r="AR7" s="39">
        <v>3.16</v>
      </c>
      <c r="AS7" s="39">
        <v>1.05</v>
      </c>
      <c r="AT7" s="39">
        <v>176.02</v>
      </c>
      <c r="AU7" s="39">
        <v>171.08</v>
      </c>
      <c r="AV7" s="39">
        <v>178.01</v>
      </c>
      <c r="AW7" s="39">
        <v>193.63</v>
      </c>
      <c r="AX7" s="39">
        <v>205.6</v>
      </c>
      <c r="AY7" s="39">
        <v>381.53</v>
      </c>
      <c r="AZ7" s="39">
        <v>391.54</v>
      </c>
      <c r="BA7" s="39">
        <v>384.34</v>
      </c>
      <c r="BB7" s="39">
        <v>359.47</v>
      </c>
      <c r="BC7" s="39">
        <v>369.69</v>
      </c>
      <c r="BD7" s="39">
        <v>261.93</v>
      </c>
      <c r="BE7" s="39">
        <v>600.76</v>
      </c>
      <c r="BF7" s="39">
        <v>590.34</v>
      </c>
      <c r="BG7" s="39">
        <v>511.33</v>
      </c>
      <c r="BH7" s="39">
        <v>502.37</v>
      </c>
      <c r="BI7" s="39">
        <v>508.41</v>
      </c>
      <c r="BJ7" s="39">
        <v>393.27</v>
      </c>
      <c r="BK7" s="39">
        <v>386.97</v>
      </c>
      <c r="BL7" s="39">
        <v>380.58</v>
      </c>
      <c r="BM7" s="39">
        <v>401.79</v>
      </c>
      <c r="BN7" s="39">
        <v>402.99</v>
      </c>
      <c r="BO7" s="39">
        <v>270.45999999999998</v>
      </c>
      <c r="BP7" s="39">
        <v>115.51</v>
      </c>
      <c r="BQ7" s="39">
        <v>106.66</v>
      </c>
      <c r="BR7" s="39">
        <v>125.6</v>
      </c>
      <c r="BS7" s="39">
        <v>122.12</v>
      </c>
      <c r="BT7" s="39">
        <v>126.24</v>
      </c>
      <c r="BU7" s="39">
        <v>100.47</v>
      </c>
      <c r="BV7" s="39">
        <v>101.72</v>
      </c>
      <c r="BW7" s="39">
        <v>102.38</v>
      </c>
      <c r="BX7" s="39">
        <v>100.12</v>
      </c>
      <c r="BY7" s="39">
        <v>98.66</v>
      </c>
      <c r="BZ7" s="39">
        <v>103.91</v>
      </c>
      <c r="CA7" s="39">
        <v>96.66</v>
      </c>
      <c r="CB7" s="39">
        <v>104.81</v>
      </c>
      <c r="CC7" s="39">
        <v>105.2</v>
      </c>
      <c r="CD7" s="39">
        <v>110.14</v>
      </c>
      <c r="CE7" s="39">
        <v>106.7</v>
      </c>
      <c r="CF7" s="39">
        <v>169.82</v>
      </c>
      <c r="CG7" s="39">
        <v>168.2</v>
      </c>
      <c r="CH7" s="39">
        <v>168.67</v>
      </c>
      <c r="CI7" s="39">
        <v>174.97</v>
      </c>
      <c r="CJ7" s="39">
        <v>178.59</v>
      </c>
      <c r="CK7" s="39">
        <v>167.11</v>
      </c>
      <c r="CL7" s="39">
        <v>46.36</v>
      </c>
      <c r="CM7" s="39">
        <v>48.59</v>
      </c>
      <c r="CN7" s="39">
        <v>47.37</v>
      </c>
      <c r="CO7" s="39">
        <v>47.45</v>
      </c>
      <c r="CP7" s="39">
        <v>46.88</v>
      </c>
      <c r="CQ7" s="39">
        <v>55.13</v>
      </c>
      <c r="CR7" s="39">
        <v>54.77</v>
      </c>
      <c r="CS7" s="39">
        <v>54.92</v>
      </c>
      <c r="CT7" s="39">
        <v>55.63</v>
      </c>
      <c r="CU7" s="39">
        <v>55.03</v>
      </c>
      <c r="CV7" s="39">
        <v>60.27</v>
      </c>
      <c r="CW7" s="39">
        <v>83.32</v>
      </c>
      <c r="CX7" s="39">
        <v>79.900000000000006</v>
      </c>
      <c r="CY7" s="39">
        <v>80.13</v>
      </c>
      <c r="CZ7" s="39">
        <v>79.67</v>
      </c>
      <c r="DA7" s="39">
        <v>78.319999999999993</v>
      </c>
      <c r="DB7" s="39">
        <v>83</v>
      </c>
      <c r="DC7" s="39">
        <v>82.89</v>
      </c>
      <c r="DD7" s="39">
        <v>82.66</v>
      </c>
      <c r="DE7" s="39">
        <v>82.04</v>
      </c>
      <c r="DF7" s="39">
        <v>81.900000000000006</v>
      </c>
      <c r="DG7" s="39">
        <v>89.92</v>
      </c>
      <c r="DH7" s="39">
        <v>48.79</v>
      </c>
      <c r="DI7" s="39">
        <v>49.68</v>
      </c>
      <c r="DJ7" s="39">
        <v>50.42</v>
      </c>
      <c r="DK7" s="39">
        <v>51.16</v>
      </c>
      <c r="DL7" s="39">
        <v>51.57</v>
      </c>
      <c r="DM7" s="39">
        <v>46.66</v>
      </c>
      <c r="DN7" s="39">
        <v>47.46</v>
      </c>
      <c r="DO7" s="39">
        <v>48.49</v>
      </c>
      <c r="DP7" s="39">
        <v>48.05</v>
      </c>
      <c r="DQ7" s="39">
        <v>48.87</v>
      </c>
      <c r="DR7" s="39">
        <v>48.85</v>
      </c>
      <c r="DS7" s="39">
        <v>28.55</v>
      </c>
      <c r="DT7" s="39">
        <v>29.34</v>
      </c>
      <c r="DU7" s="39">
        <v>30.54</v>
      </c>
      <c r="DV7" s="39">
        <v>31.7</v>
      </c>
      <c r="DW7" s="39">
        <v>32.99</v>
      </c>
      <c r="DX7" s="39">
        <v>9.85</v>
      </c>
      <c r="DY7" s="39">
        <v>9.7100000000000009</v>
      </c>
      <c r="DZ7" s="39">
        <v>12.79</v>
      </c>
      <c r="EA7" s="39">
        <v>13.39</v>
      </c>
      <c r="EB7" s="39">
        <v>14.85</v>
      </c>
      <c r="EC7" s="39">
        <v>17.8</v>
      </c>
      <c r="ED7" s="39">
        <v>0.56999999999999995</v>
      </c>
      <c r="EE7" s="39">
        <v>0.49</v>
      </c>
      <c r="EF7" s="39">
        <v>0.64</v>
      </c>
      <c r="EG7" s="39">
        <v>0.66</v>
      </c>
      <c r="EH7" s="39">
        <v>0.38</v>
      </c>
      <c r="EI7" s="39">
        <v>0.66</v>
      </c>
      <c r="EJ7" s="39">
        <v>0.99</v>
      </c>
      <c r="EK7" s="39">
        <v>0.71</v>
      </c>
      <c r="EL7" s="39">
        <v>0.54</v>
      </c>
      <c r="EM7" s="39">
        <v>0.5</v>
      </c>
      <c r="EN7" s="39">
        <v>0.7</v>
      </c>
    </row>
    <row r="8" spans="1:144" x14ac:dyDescent="0.15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15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15">
      <c r="A10" s="42" t="s">
        <v>44</v>
      </c>
      <c r="B10" s="43">
        <f>DATEVALUE($B$6-4&amp;"年1月1日")</f>
        <v>41640</v>
      </c>
      <c r="C10" s="43">
        <f>DATEVALUE($B$6-3&amp;"年1月1日")</f>
        <v>42005</v>
      </c>
      <c r="D10" s="43">
        <f>DATEVALUE($B$6-2&amp;"年1月1日")</f>
        <v>42370</v>
      </c>
      <c r="E10" s="43">
        <f>DATEVALUE($B$6-1&amp;"年1月1日")</f>
        <v>42736</v>
      </c>
      <c r="F10" s="43">
        <f>DATEVALUE($B$6&amp;"年1月1日")</f>
        <v>43101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ryokinuser</cp:lastModifiedBy>
  <cp:lastPrinted>2020-01-28T00:28:53Z</cp:lastPrinted>
  <dcterms:created xsi:type="dcterms:W3CDTF">2019-12-05T04:27:18Z</dcterms:created>
  <dcterms:modified xsi:type="dcterms:W3CDTF">2020-01-28T01:41:09Z</dcterms:modified>
  <cp:category/>
</cp:coreProperties>
</file>