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-komatsu\Desktop\【リマインド】 【依頼：128〆】公営企業に係る経営比較分析表（平成30年度決算）の分析等について（依頼）\"/>
    </mc:Choice>
  </mc:AlternateContent>
  <xr:revisionPtr revIDLastSave="0" documentId="13_ncr:1_{AFF78DB8-3645-4FFC-9010-DD28B3F991A6}" xr6:coauthVersionLast="41" xr6:coauthVersionMax="41" xr10:uidLastSave="{00000000-0000-0000-0000-000000000000}"/>
  <workbookProtection workbookAlgorithmName="SHA-512" workbookHashValue="f1YRK2bSRhSk/NxU7de8Vi/4xHLqPuH85gFOlqliKSWKTRLjoy3bbdbIntrFio7VtDihFSfINbiYVp3jNq4NUA==" workbookSaltValue="/NGSs7HHcAppsHB4aTG5Vw==" workbookSpinCount="100000" lockStructure="1"/>
  <bookViews>
    <workbookView xWindow="-120" yWindow="-120" windowWidth="20730" windowHeight="1116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B10" i="4" s="1"/>
  <c r="M6" i="5"/>
  <c r="L6" i="5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BB10" i="4"/>
  <c r="AT10" i="4"/>
  <c r="AL10" i="4"/>
  <c r="P10" i="4"/>
  <c r="I10" i="4"/>
  <c r="BB8" i="4"/>
  <c r="AT8" i="4"/>
  <c r="AL8" i="4"/>
  <c r="AD8" i="4"/>
  <c r="W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<sst xmlns="http://schemas.openxmlformats.org/spreadsheetml/2006/main" count="225" uniqueCount="112">
  <si>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</si>
  <si>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</si>
  <si>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</si>
  <si>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</si>
  <si>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</si>
  <si>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</si>
  <si>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</si>
  <si>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</si>
  <si>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</si>
  <si>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</si>
  <si>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</si>
  <si>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</si>
  <si>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</si>
  <si>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</si>
  <si>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</si>
  <si>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</si>
  <si>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</si>
  <si>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</si>
  <si>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</si>
  <si>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</si>
  <si>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</si>
  <si>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</si>
  <si>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</si>
  <si>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</si>
  <si>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</si>
  <si>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</si>
  <si>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</si>
  <si>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</si>
  <si>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</si>
  <si>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</si>
  <si>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</si>
  <si>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</si>
  <si>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</si>
  <si>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</si>
  <si>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</si>
  <si>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</si>
  <si>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</si>
  <si>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</si>
  <si>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</si>
  <si>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</si>
  <si>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</si>
  <si>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</si>
  <si>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</si>
  <si>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</si>
  <si>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</si>
  <si>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</si>
  <si>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</si>
  <si>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</si>
  <si>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</si>
  <si>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</si>
  <si>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</si>
  <si>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</si>
  <si>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</si>
  <si>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</si>
  <si>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</si>
  <si>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</si>
  <si>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</si>
  <si>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</si>
  <si>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</si>
  <si>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</si>
  <si>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</si>
  <si>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</si>
  <si>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</si>
  <si>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</si>
  <si>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</si>
  <si>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</si>
  <si>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</si>
  <si>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</si>
  <si>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</si>
  <si>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</si>
  <si>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</si>
  <si>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</si>
  <si>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</si>
  <si>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</si>
  <si>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</si>
  <si>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</si>
  <si>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</si>
  <si>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</si>
  <si>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</si>
  <si>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</si>
  <si>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</si>
  <si>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</si>
  <si>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</si>
  <si>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</si>
  <si>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</si>
  <si>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</si>
  <si>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</si>
  <si>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</si>
  <si>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</si>
  <si>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</si>
  <si>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</si>
  <si>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</si>
  <si>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</si>
  <si>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</si>
  <si>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</si>
  <si>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</si>
  <si>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安田町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</si>
  <si>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</si>
  <si>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</si>
  <si>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</si>
  <si>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</si>
  <si>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</si>
  <si>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</si>
  <si>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</si>
  <si>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</si>
  <si>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</si>
  <si>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</si>
  <si>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</si>
  <si>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</si>
  <si>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①収益的収支比率が100％を下回る。
④企業債残高給水収益比率が上がっている。
⑤料金回収率も下がってきている。
⑦施設利用率が低い（人口減）
⑧有収率が低い。
　赤字運営となっており、施設を通して給水される水量が利益に結びついていない。健全経営のため、水道料金見直し検討や回収率の向上、有収率が低い原因（漏水等）の解消等により収益率を増加する必要がある。
　企業債残高比率については、施設の更新・耐震化により、地方債残高比率が増加している。</t>
    <phoneticPr fontId="4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</si>
  <si>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  <phoneticPr fontId="4"/>
  </si>
  <si>
    <r>
      <t>管路更新については、国及び県の補助金等を活用し、老朽化した管路の更新、耐震化を積極的に進めている。</t>
    </r>
    <r>
      <rPr>
        <sz val="11"/>
        <color rgb="FFFF0000"/>
        <rFont val="ＭＳ ゴシック"/>
        <family val="3"/>
        <charset val="128"/>
      </rPr>
      <t>(管路更新率0となっているが実際は6.05％更新)</t>
    </r>
    <rPh sb="50" eb="52">
      <t>カンロ</t>
    </rPh>
    <rPh sb="52" eb="54">
      <t>コウシン</t>
    </rPh>
    <rPh sb="54" eb="55">
      <t>リツ</t>
    </rPh>
    <rPh sb="63" eb="65">
      <t>ジッサイ</t>
    </rPh>
    <rPh sb="71" eb="73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</si>
</sst>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3.77</c:v>
                </c:pt>
                <c:pt idx="2">
                  <c:v>3.84</c:v>
                </c:pt>
                <c:pt idx="3">
                  <c:v>9.41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B-412F-8A2A-81AEB314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0.65</c:v>
                </c:pt>
                <c:pt idx="2">
                  <c:v>0.53</c:v>
                </c:pt>
                <c:pt idx="3">
                  <c:v>0.72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B-412F-8A2A-81AEB314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42.43</c:v>
                </c:pt>
                <c:pt idx="1">
                  <c:v>38.07</c:v>
                </c:pt>
                <c:pt idx="2">
                  <c:v>38.75</c:v>
                </c:pt>
                <c:pt idx="3">
                  <c:v>36.22</c:v>
                </c:pt>
                <c:pt idx="4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5-4D5A-9014-6318D353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57.43</c:v>
                </c:pt>
                <c:pt idx="1">
                  <c:v>57.29</c:v>
                </c:pt>
                <c:pt idx="2">
                  <c:v>55.9</c:v>
                </c:pt>
                <c:pt idx="3">
                  <c:v>57.3</c:v>
                </c:pt>
                <c:pt idx="4">
                  <c:v>56.76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D5A-9014-6318D353F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47.62</c:v>
                </c:pt>
                <c:pt idx="1">
                  <c:v>52.21</c:v>
                </c:pt>
                <c:pt idx="2">
                  <c:v>53.41</c:v>
                </c:pt>
                <c:pt idx="3">
                  <c:v>53.07</c:v>
                </c:pt>
                <c:pt idx="4">
                  <c:v>53.07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E-467B-BE7B-54C6E867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73.83</c:v>
                </c:pt>
                <c:pt idx="1">
                  <c:v>73.69</c:v>
                </c:pt>
                <c:pt idx="2">
                  <c:v>73.28</c:v>
                </c:pt>
                <c:pt idx="3">
                  <c:v>72.42</c:v>
                </c:pt>
                <c:pt idx="4">
                  <c:v>73.069999999999993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E-467B-BE7B-54C6E867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77.02</c:v>
                </c:pt>
                <c:pt idx="1">
                  <c:v>72.44</c:v>
                </c:pt>
                <c:pt idx="2">
                  <c:v>81.87</c:v>
                </c:pt>
                <c:pt idx="3">
                  <c:v>66.09</c:v>
                </c:pt>
                <c:pt idx="4">
                  <c:v>74.08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1-46FC-8DEE-0D4F459A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75.87</c:v>
                </c:pt>
                <c:pt idx="1">
                  <c:v>76.27</c:v>
                </c:pt>
                <c:pt idx="2">
                  <c:v>77.56</c:v>
                </c:pt>
                <c:pt idx="3">
                  <c:v>78.510000000000005</c:v>
                </c:pt>
                <c:pt idx="4">
                  <c:v>77.91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1-46FC-8DEE-0D4F459A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B-4673-8EA5-8E804EC3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B-4673-8EA5-8E804EC34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5-45F7-8F7A-2B922EC0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5-45F7-8F7A-2B922EC0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2-4C39-BC12-C15A9DCE0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2-4C39-BC12-C15A9DCE0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2-4A12-9DC1-4A37DEFC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2-4A12-9DC1-4A37DEFC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1170.0899999999999</c:v>
                </c:pt>
                <c:pt idx="1">
                  <c:v>1232.22</c:v>
                </c:pt>
                <c:pt idx="2">
                  <c:v>1307.3499999999999</c:v>
                </c:pt>
                <c:pt idx="3">
                  <c:v>1663.81</c:v>
                </c:pt>
                <c:pt idx="4">
                  <c:v>1751.94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E-47CC-83ED-588C3AD6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1125.69</c:v>
                </c:pt>
                <c:pt idx="1">
                  <c:v>1134.67</c:v>
                </c:pt>
                <c:pt idx="2">
                  <c:v>1144.79</c:v>
                </c:pt>
                <c:pt idx="3">
                  <c:v>1061.58</c:v>
                </c:pt>
                <c:pt idx="4">
                  <c:v>1007.7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7CC-83ED-588C3AD6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65.13</c:v>
                </c:pt>
                <c:pt idx="1">
                  <c:v>63.37</c:v>
                </c:pt>
                <c:pt idx="2">
                  <c:v>53.59</c:v>
                </c:pt>
                <c:pt idx="3">
                  <c:v>53.95</c:v>
                </c:pt>
                <c:pt idx="4">
                  <c:v>52.55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A-45A1-9CFB-6758960B3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46.48</c:v>
                </c:pt>
                <c:pt idx="1">
                  <c:v>40.6</c:v>
                </c:pt>
                <c:pt idx="2">
                  <c:v>56.04</c:v>
                </c:pt>
                <c:pt idx="3">
                  <c:v>58.52</c:v>
                </c:pt>
                <c:pt idx="4">
                  <c:v>59.22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A-45A1-9CFB-6758960B3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149.63999999999999</c:v>
                </c:pt>
                <c:pt idx="1">
                  <c:v>153.41999999999999</c:v>
                </c:pt>
                <c:pt idx="2">
                  <c:v>180.61</c:v>
                </c:pt>
                <c:pt idx="3">
                  <c:v>182.19</c:v>
                </c:pt>
                <c:pt idx="4">
                  <c:v>187.3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C-45CD-8154-FF05AFE7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376.61</c:v>
                </c:pt>
                <c:pt idx="1">
                  <c:v>440.03</c:v>
                </c:pt>
                <c:pt idx="2">
                  <c:v>304.35000000000002</c:v>
                </c:pt>
                <c:pt idx="3">
                  <c:v>296.3</c:v>
                </c:pt>
                <c:pt idx="4">
                  <c:v>292.89999999999998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C-45CD-8154-FF05AFE7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43" zoomScaleNormal="10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高知県　安田町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2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データ!$I$6</f>
        <v>法非適用</v>
      </c>
      <c r="C8" s="72"/>
      <c r="D8" s="72"/>
      <c r="E8" s="72"/>
      <c r="F8" s="72"/>
      <c r="G8" s="72"/>
      <c r="H8" s="72"/>
      <c r="I8" s="72" t="str">
        <f>データ!$J$6</f>
        <v>水道事業</v>
      </c>
      <c r="J8" s="72"/>
      <c r="K8" s="72"/>
      <c r="L8" s="72"/>
      <c r="M8" s="72"/>
      <c r="N8" s="72"/>
      <c r="O8" s="72"/>
      <c r="P8" s="72" t="str">
        <f>データ!$K$6</f>
        <v>簡易水道事業</v>
      </c>
      <c r="Q8" s="72"/>
      <c r="R8" s="72"/>
      <c r="S8" s="72"/>
      <c r="T8" s="72"/>
      <c r="U8" s="72"/>
      <c r="V8" s="72"/>
      <c r="W8" s="72" t="str">
        <f>データ!$L$6</f>
        <v>D3</v>
      </c>
      <c r="X8" s="72"/>
      <c r="Y8" s="72"/>
      <c r="Z8" s="72"/>
      <c r="AA8" s="72"/>
      <c r="AB8" s="72"/>
      <c r="AC8" s="72"/>
      <c r="AD8" s="72" t="str">
        <f>データ!$M$6</f>
        <v>非設置</v>
      </c>
      <c r="AE8" s="72"/>
      <c r="AF8" s="72"/>
      <c r="AG8" s="72"/>
      <c r="AH8" s="72"/>
      <c r="AI8" s="72"/>
      <c r="AJ8" s="72"/>
      <c r="AK8" s="2"/>
      <c r="AL8" s="66">
        <f>データ!$R$6</f>
        <v>2700</v>
      </c>
      <c r="AM8" s="66"/>
      <c r="AN8" s="66"/>
      <c r="AO8" s="66"/>
      <c r="AP8" s="66"/>
      <c r="AQ8" s="66"/>
      <c r="AR8" s="66"/>
      <c r="AS8" s="66"/>
      <c r="AT8" s="65">
        <f>データ!$S$6</f>
        <v>52.36</v>
      </c>
      <c r="AU8" s="65"/>
      <c r="AV8" s="65"/>
      <c r="AW8" s="65"/>
      <c r="AX8" s="65"/>
      <c r="AY8" s="65"/>
      <c r="AZ8" s="65"/>
      <c r="BA8" s="65"/>
      <c r="BB8" s="65">
        <f>データ!$T$6</f>
        <v>51.57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2"/>
      <c r="AE9" s="2"/>
      <c r="AF9" s="2"/>
      <c r="AG9" s="2"/>
      <c r="AH9" s="3"/>
      <c r="AI9" s="2"/>
      <c r="AJ9" s="2"/>
      <c r="AK9" s="2"/>
      <c r="AL9" s="71" t="s">
        <v>16</v>
      </c>
      <c r="AM9" s="71"/>
      <c r="AN9" s="71"/>
      <c r="AO9" s="71"/>
      <c r="AP9" s="71"/>
      <c r="AQ9" s="71"/>
      <c r="AR9" s="71"/>
      <c r="AS9" s="71"/>
      <c r="AT9" s="71" t="s">
        <v>17</v>
      </c>
      <c r="AU9" s="71"/>
      <c r="AV9" s="71"/>
      <c r="AW9" s="71"/>
      <c r="AX9" s="71"/>
      <c r="AY9" s="71"/>
      <c r="AZ9" s="71"/>
      <c r="BA9" s="71"/>
      <c r="BB9" s="71" t="s">
        <v>18</v>
      </c>
      <c r="BC9" s="71"/>
      <c r="BD9" s="71"/>
      <c r="BE9" s="71"/>
      <c r="BF9" s="71"/>
      <c r="BG9" s="71"/>
      <c r="BH9" s="71"/>
      <c r="BI9" s="71"/>
      <c r="BJ9" s="3"/>
      <c r="BK9" s="3"/>
      <c r="BL9" s="63" t="s">
        <v>19</v>
      </c>
      <c r="BM9" s="64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データ!$N$6</f>
        <v>-</v>
      </c>
      <c r="C10" s="65"/>
      <c r="D10" s="65"/>
      <c r="E10" s="65"/>
      <c r="F10" s="65"/>
      <c r="G10" s="65"/>
      <c r="H10" s="65"/>
      <c r="I10" s="65" t="str">
        <f>データ!$O$6</f>
        <v>該当数値なし</v>
      </c>
      <c r="J10" s="65"/>
      <c r="K10" s="65"/>
      <c r="L10" s="65"/>
      <c r="M10" s="65"/>
      <c r="N10" s="65"/>
      <c r="O10" s="65"/>
      <c r="P10" s="65">
        <f>データ!$P$6</f>
        <v>99.78</v>
      </c>
      <c r="Q10" s="65"/>
      <c r="R10" s="65"/>
      <c r="S10" s="65"/>
      <c r="T10" s="65"/>
      <c r="U10" s="65"/>
      <c r="V10" s="65"/>
      <c r="W10" s="66">
        <f>データ!$Q$6</f>
        <v>1620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2684</v>
      </c>
      <c r="AM10" s="66"/>
      <c r="AN10" s="66"/>
      <c r="AO10" s="66"/>
      <c r="AP10" s="66"/>
      <c r="AQ10" s="66"/>
      <c r="AR10" s="66"/>
      <c r="AS10" s="66"/>
      <c r="AT10" s="65">
        <f>データ!$V$6</f>
        <v>1.35</v>
      </c>
      <c r="AU10" s="65"/>
      <c r="AV10" s="65"/>
      <c r="AW10" s="65"/>
      <c r="AX10" s="65"/>
      <c r="AY10" s="65"/>
      <c r="AZ10" s="65"/>
      <c r="BA10" s="65"/>
      <c r="BB10" s="65">
        <f>データ!$W$6</f>
        <v>1988.15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21</v>
      </c>
      <c r="BM10" s="68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23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9" t="s">
        <v>109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3" t="s">
        <v>26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9" t="s">
        <v>111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60" t="s">
        <v>27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3" t="s">
        <v>28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9" t="s">
        <v>110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【75.60】</v>
      </c>
      <c r="F85" s="27" t="s">
        <v>41</v>
      </c>
      <c r="G85" s="27" t="s">
        <v>41</v>
      </c>
      <c r="H85" s="27" t="str">
        <f>データ!BO6</f>
        <v>【1,074.14】</v>
      </c>
      <c r="I85" s="27" t="str">
        <f>データ!BZ6</f>
        <v>【54.36】</v>
      </c>
      <c r="J85" s="27" t="str">
        <f>データ!CK6</f>
        <v>【296.40】</v>
      </c>
      <c r="K85" s="27" t="str">
        <f>データ!CV6</f>
        <v>【55.95】</v>
      </c>
      <c r="L85" s="27" t="str">
        <f>データ!DG6</f>
        <v>【73.77】</v>
      </c>
      <c r="M85" s="27" t="s">
        <v>42</v>
      </c>
      <c r="N85" s="27" t="s">
        <v>42</v>
      </c>
      <c r="O85" s="27" t="str">
        <f>データ!EN6</f>
        <v>【0.54】</v>
      </c>
    </row>
  </sheetData>
  <sheetProtection algorithmName="SHA-512" hashValue="E83h9rh3VYG5PEnfMij1IhsFZKBtQZJFmych4zp2mKc04GUBsiDREnZO8T3AbN+rPdCqQsynRjR2clgucH3oVg==" saltValue="95F5OkqKmPS0cEGf/IzSP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45</v>
      </c>
      <c r="B3" s="30" t="s">
        <v>46</v>
      </c>
      <c r="C3" s="30" t="s">
        <v>47</v>
      </c>
      <c r="D3" s="30" t="s">
        <v>48</v>
      </c>
      <c r="E3" s="30" t="s">
        <v>49</v>
      </c>
      <c r="F3" s="30" t="s">
        <v>50</v>
      </c>
      <c r="G3" s="30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53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54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9" t="s">
        <v>55</v>
      </c>
      <c r="B4" s="31"/>
      <c r="C4" s="31"/>
      <c r="D4" s="31"/>
      <c r="E4" s="31"/>
      <c r="F4" s="31"/>
      <c r="G4" s="31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56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57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58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59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60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61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62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63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64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65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66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9" t="s">
        <v>67</v>
      </c>
      <c r="B5" s="32"/>
      <c r="C5" s="32"/>
      <c r="D5" s="32"/>
      <c r="E5" s="32"/>
      <c r="F5" s="32"/>
      <c r="G5" s="32"/>
      <c r="H5" s="33" t="s">
        <v>68</v>
      </c>
      <c r="I5" s="33" t="s">
        <v>69</v>
      </c>
      <c r="J5" s="33" t="s">
        <v>70</v>
      </c>
      <c r="K5" s="33" t="s">
        <v>71</v>
      </c>
      <c r="L5" s="33" t="s">
        <v>72</v>
      </c>
      <c r="M5" s="33" t="s">
        <v>73</v>
      </c>
      <c r="N5" s="33" t="s">
        <v>74</v>
      </c>
      <c r="O5" s="33" t="s">
        <v>75</v>
      </c>
      <c r="P5" s="33" t="s">
        <v>76</v>
      </c>
      <c r="Q5" s="33" t="s">
        <v>77</v>
      </c>
      <c r="R5" s="33" t="s">
        <v>78</v>
      </c>
      <c r="S5" s="33" t="s">
        <v>79</v>
      </c>
      <c r="T5" s="33" t="s">
        <v>80</v>
      </c>
      <c r="U5" s="33" t="s">
        <v>81</v>
      </c>
      <c r="V5" s="33" t="s">
        <v>82</v>
      </c>
      <c r="W5" s="33" t="s">
        <v>83</v>
      </c>
      <c r="X5" s="33" t="s">
        <v>84</v>
      </c>
      <c r="Y5" s="33" t="s">
        <v>85</v>
      </c>
      <c r="Z5" s="33" t="s">
        <v>86</v>
      </c>
      <c r="AA5" s="33" t="s">
        <v>87</v>
      </c>
      <c r="AB5" s="33" t="s">
        <v>88</v>
      </c>
      <c r="AC5" s="33" t="s">
        <v>89</v>
      </c>
      <c r="AD5" s="33" t="s">
        <v>90</v>
      </c>
      <c r="AE5" s="33" t="s">
        <v>91</v>
      </c>
      <c r="AF5" s="33" t="s">
        <v>92</v>
      </c>
      <c r="AG5" s="33" t="s">
        <v>93</v>
      </c>
      <c r="AH5" s="33" t="s">
        <v>29</v>
      </c>
      <c r="AI5" s="33" t="s">
        <v>84</v>
      </c>
      <c r="AJ5" s="33" t="s">
        <v>85</v>
      </c>
      <c r="AK5" s="33" t="s">
        <v>86</v>
      </c>
      <c r="AL5" s="33" t="s">
        <v>87</v>
      </c>
      <c r="AM5" s="33" t="s">
        <v>88</v>
      </c>
      <c r="AN5" s="33" t="s">
        <v>89</v>
      </c>
      <c r="AO5" s="33" t="s">
        <v>90</v>
      </c>
      <c r="AP5" s="33" t="s">
        <v>91</v>
      </c>
      <c r="AQ5" s="33" t="s">
        <v>92</v>
      </c>
      <c r="AR5" s="33" t="s">
        <v>93</v>
      </c>
      <c r="AS5" s="33" t="s">
        <v>94</v>
      </c>
      <c r="AT5" s="33" t="s">
        <v>84</v>
      </c>
      <c r="AU5" s="33" t="s">
        <v>85</v>
      </c>
      <c r="AV5" s="33" t="s">
        <v>86</v>
      </c>
      <c r="AW5" s="33" t="s">
        <v>87</v>
      </c>
      <c r="AX5" s="33" t="s">
        <v>88</v>
      </c>
      <c r="AY5" s="33" t="s">
        <v>89</v>
      </c>
      <c r="AZ5" s="33" t="s">
        <v>90</v>
      </c>
      <c r="BA5" s="33" t="s">
        <v>91</v>
      </c>
      <c r="BB5" s="33" t="s">
        <v>92</v>
      </c>
      <c r="BC5" s="33" t="s">
        <v>93</v>
      </c>
      <c r="BD5" s="33" t="s">
        <v>94</v>
      </c>
      <c r="BE5" s="33" t="s">
        <v>84</v>
      </c>
      <c r="BF5" s="33" t="s">
        <v>85</v>
      </c>
      <c r="BG5" s="33" t="s">
        <v>86</v>
      </c>
      <c r="BH5" s="33" t="s">
        <v>87</v>
      </c>
      <c r="BI5" s="33" t="s">
        <v>88</v>
      </c>
      <c r="BJ5" s="33" t="s">
        <v>89</v>
      </c>
      <c r="BK5" s="33" t="s">
        <v>90</v>
      </c>
      <c r="BL5" s="33" t="s">
        <v>91</v>
      </c>
      <c r="BM5" s="33" t="s">
        <v>92</v>
      </c>
      <c r="BN5" s="33" t="s">
        <v>93</v>
      </c>
      <c r="BO5" s="33" t="s">
        <v>94</v>
      </c>
      <c r="BP5" s="33" t="s">
        <v>84</v>
      </c>
      <c r="BQ5" s="33" t="s">
        <v>85</v>
      </c>
      <c r="BR5" s="33" t="s">
        <v>86</v>
      </c>
      <c r="BS5" s="33" t="s">
        <v>87</v>
      </c>
      <c r="BT5" s="33" t="s">
        <v>88</v>
      </c>
      <c r="BU5" s="33" t="s">
        <v>89</v>
      </c>
      <c r="BV5" s="33" t="s">
        <v>90</v>
      </c>
      <c r="BW5" s="33" t="s">
        <v>91</v>
      </c>
      <c r="BX5" s="33" t="s">
        <v>92</v>
      </c>
      <c r="BY5" s="33" t="s">
        <v>93</v>
      </c>
      <c r="BZ5" s="33" t="s">
        <v>94</v>
      </c>
      <c r="CA5" s="33" t="s">
        <v>84</v>
      </c>
      <c r="CB5" s="33" t="s">
        <v>85</v>
      </c>
      <c r="CC5" s="33" t="s">
        <v>86</v>
      </c>
      <c r="CD5" s="33" t="s">
        <v>87</v>
      </c>
      <c r="CE5" s="33" t="s">
        <v>88</v>
      </c>
      <c r="CF5" s="33" t="s">
        <v>89</v>
      </c>
      <c r="CG5" s="33" t="s">
        <v>90</v>
      </c>
      <c r="CH5" s="33" t="s">
        <v>91</v>
      </c>
      <c r="CI5" s="33" t="s">
        <v>92</v>
      </c>
      <c r="CJ5" s="33" t="s">
        <v>93</v>
      </c>
      <c r="CK5" s="33" t="s">
        <v>94</v>
      </c>
      <c r="CL5" s="33" t="s">
        <v>84</v>
      </c>
      <c r="CM5" s="33" t="s">
        <v>85</v>
      </c>
      <c r="CN5" s="33" t="s">
        <v>86</v>
      </c>
      <c r="CO5" s="33" t="s">
        <v>87</v>
      </c>
      <c r="CP5" s="33" t="s">
        <v>88</v>
      </c>
      <c r="CQ5" s="33" t="s">
        <v>89</v>
      </c>
      <c r="CR5" s="33" t="s">
        <v>90</v>
      </c>
      <c r="CS5" s="33" t="s">
        <v>91</v>
      </c>
      <c r="CT5" s="33" t="s">
        <v>92</v>
      </c>
      <c r="CU5" s="33" t="s">
        <v>93</v>
      </c>
      <c r="CV5" s="33" t="s">
        <v>94</v>
      </c>
      <c r="CW5" s="33" t="s">
        <v>84</v>
      </c>
      <c r="CX5" s="33" t="s">
        <v>85</v>
      </c>
      <c r="CY5" s="33" t="s">
        <v>86</v>
      </c>
      <c r="CZ5" s="33" t="s">
        <v>87</v>
      </c>
      <c r="DA5" s="33" t="s">
        <v>88</v>
      </c>
      <c r="DB5" s="33" t="s">
        <v>89</v>
      </c>
      <c r="DC5" s="33" t="s">
        <v>90</v>
      </c>
      <c r="DD5" s="33" t="s">
        <v>91</v>
      </c>
      <c r="DE5" s="33" t="s">
        <v>92</v>
      </c>
      <c r="DF5" s="33" t="s">
        <v>93</v>
      </c>
      <c r="DG5" s="33" t="s">
        <v>94</v>
      </c>
      <c r="DH5" s="33" t="s">
        <v>84</v>
      </c>
      <c r="DI5" s="33" t="s">
        <v>85</v>
      </c>
      <c r="DJ5" s="33" t="s">
        <v>86</v>
      </c>
      <c r="DK5" s="33" t="s">
        <v>87</v>
      </c>
      <c r="DL5" s="33" t="s">
        <v>88</v>
      </c>
      <c r="DM5" s="33" t="s">
        <v>89</v>
      </c>
      <c r="DN5" s="33" t="s">
        <v>90</v>
      </c>
      <c r="DO5" s="33" t="s">
        <v>91</v>
      </c>
      <c r="DP5" s="33" t="s">
        <v>92</v>
      </c>
      <c r="DQ5" s="33" t="s">
        <v>93</v>
      </c>
      <c r="DR5" s="33" t="s">
        <v>94</v>
      </c>
      <c r="DS5" s="33" t="s">
        <v>84</v>
      </c>
      <c r="DT5" s="33" t="s">
        <v>85</v>
      </c>
      <c r="DU5" s="33" t="s">
        <v>86</v>
      </c>
      <c r="DV5" s="33" t="s">
        <v>87</v>
      </c>
      <c r="DW5" s="33" t="s">
        <v>88</v>
      </c>
      <c r="DX5" s="33" t="s">
        <v>89</v>
      </c>
      <c r="DY5" s="33" t="s">
        <v>90</v>
      </c>
      <c r="DZ5" s="33" t="s">
        <v>91</v>
      </c>
      <c r="EA5" s="33" t="s">
        <v>92</v>
      </c>
      <c r="EB5" s="33" t="s">
        <v>93</v>
      </c>
      <c r="EC5" s="33" t="s">
        <v>94</v>
      </c>
      <c r="ED5" s="33" t="s">
        <v>84</v>
      </c>
      <c r="EE5" s="33" t="s">
        <v>85</v>
      </c>
      <c r="EF5" s="33" t="s">
        <v>86</v>
      </c>
      <c r="EG5" s="33" t="s">
        <v>87</v>
      </c>
      <c r="EH5" s="33" t="s">
        <v>88</v>
      </c>
      <c r="EI5" s="33" t="s">
        <v>89</v>
      </c>
      <c r="EJ5" s="33" t="s">
        <v>90</v>
      </c>
      <c r="EK5" s="33" t="s">
        <v>91</v>
      </c>
      <c r="EL5" s="33" t="s">
        <v>92</v>
      </c>
      <c r="EM5" s="33" t="s">
        <v>93</v>
      </c>
      <c r="EN5" s="33" t="s">
        <v>94</v>
      </c>
    </row>
    <row r="6" spans="1:144" s="37" customFormat="1" x14ac:dyDescent="0.15">
      <c r="A6" s="29" t="s">
        <v>95</v>
      </c>
      <c r="B6" s="34">
        <f>B7</f>
        <v>2018</v>
      </c>
      <c r="C6" s="34">
        <f t="shared" ref="C6:W6" si="3">C7</f>
        <v>393045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安田町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99.78</v>
      </c>
      <c r="Q6" s="35">
        <f t="shared" si="3"/>
        <v>1620</v>
      </c>
      <c r="R6" s="35">
        <f t="shared" si="3"/>
        <v>2700</v>
      </c>
      <c r="S6" s="35">
        <f t="shared" si="3"/>
        <v>52.36</v>
      </c>
      <c r="T6" s="35">
        <f t="shared" si="3"/>
        <v>51.57</v>
      </c>
      <c r="U6" s="35">
        <f t="shared" si="3"/>
        <v>2684</v>
      </c>
      <c r="V6" s="35">
        <f t="shared" si="3"/>
        <v>1.35</v>
      </c>
      <c r="W6" s="35">
        <f t="shared" si="3"/>
        <v>1988.15</v>
      </c>
      <c r="X6" s="36">
        <f>IF(X7="",NA(),X7)</f>
        <v>77.02</v>
      </c>
      <c r="Y6" s="36">
        <f t="shared" ref="Y6:AG6" si="4">IF(Y7="",NA(),Y7)</f>
        <v>72.44</v>
      </c>
      <c r="Z6" s="36">
        <f t="shared" si="4"/>
        <v>81.87</v>
      </c>
      <c r="AA6" s="36">
        <f t="shared" si="4"/>
        <v>66.09</v>
      </c>
      <c r="AB6" s="36">
        <f t="shared" si="4"/>
        <v>74.08</v>
      </c>
      <c r="AC6" s="36">
        <f t="shared" si="4"/>
        <v>75.87</v>
      </c>
      <c r="AD6" s="36">
        <f t="shared" si="4"/>
        <v>76.27</v>
      </c>
      <c r="AE6" s="36">
        <f t="shared" si="4"/>
        <v>77.56</v>
      </c>
      <c r="AF6" s="36">
        <f t="shared" si="4"/>
        <v>78.510000000000005</v>
      </c>
      <c r="AG6" s="36">
        <f t="shared" si="4"/>
        <v>77.91</v>
      </c>
      <c r="AH6" s="35" t="str">
        <f>IF(AH7="","",IF(AH7="-","【-】","【"&amp;SUBSTITUTE(TEXT(AH7,"#,##0.00"),"-","△")&amp;"】"))</f>
        <v>【75.60】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1170.0899999999999</v>
      </c>
      <c r="BF6" s="36">
        <f t="shared" ref="BF6:BN6" si="7">IF(BF7="",NA(),BF7)</f>
        <v>1232.22</v>
      </c>
      <c r="BG6" s="36">
        <f t="shared" si="7"/>
        <v>1307.3499999999999</v>
      </c>
      <c r="BH6" s="36">
        <f t="shared" si="7"/>
        <v>1663.81</v>
      </c>
      <c r="BI6" s="36">
        <f t="shared" si="7"/>
        <v>1751.94</v>
      </c>
      <c r="BJ6" s="36">
        <f t="shared" si="7"/>
        <v>1125.69</v>
      </c>
      <c r="BK6" s="36">
        <f t="shared" si="7"/>
        <v>1134.67</v>
      </c>
      <c r="BL6" s="36">
        <f t="shared" si="7"/>
        <v>1144.79</v>
      </c>
      <c r="BM6" s="36">
        <f t="shared" si="7"/>
        <v>1061.58</v>
      </c>
      <c r="BN6" s="36">
        <f t="shared" si="7"/>
        <v>1007.7</v>
      </c>
      <c r="BO6" s="35" t="str">
        <f>IF(BO7="","",IF(BO7="-","【-】","【"&amp;SUBSTITUTE(TEXT(BO7,"#,##0.00"),"-","△")&amp;"】"))</f>
        <v>【1,074.14】</v>
      </c>
      <c r="BP6" s="36">
        <f>IF(BP7="",NA(),BP7)</f>
        <v>65.13</v>
      </c>
      <c r="BQ6" s="36">
        <f t="shared" ref="BQ6:BY6" si="8">IF(BQ7="",NA(),BQ7)</f>
        <v>63.37</v>
      </c>
      <c r="BR6" s="36">
        <f t="shared" si="8"/>
        <v>53.59</v>
      </c>
      <c r="BS6" s="36">
        <f t="shared" si="8"/>
        <v>53.95</v>
      </c>
      <c r="BT6" s="36">
        <f t="shared" si="8"/>
        <v>52.55</v>
      </c>
      <c r="BU6" s="36">
        <f t="shared" si="8"/>
        <v>46.48</v>
      </c>
      <c r="BV6" s="36">
        <f t="shared" si="8"/>
        <v>40.6</v>
      </c>
      <c r="BW6" s="36">
        <f t="shared" si="8"/>
        <v>56.04</v>
      </c>
      <c r="BX6" s="36">
        <f t="shared" si="8"/>
        <v>58.52</v>
      </c>
      <c r="BY6" s="36">
        <f t="shared" si="8"/>
        <v>59.22</v>
      </c>
      <c r="BZ6" s="35" t="str">
        <f>IF(BZ7="","",IF(BZ7="-","【-】","【"&amp;SUBSTITUTE(TEXT(BZ7,"#,##0.00"),"-","△")&amp;"】"))</f>
        <v>【54.36】</v>
      </c>
      <c r="CA6" s="36">
        <f>IF(CA7="",NA(),CA7)</f>
        <v>149.63999999999999</v>
      </c>
      <c r="CB6" s="36">
        <f t="shared" ref="CB6:CJ6" si="9">IF(CB7="",NA(),CB7)</f>
        <v>153.41999999999999</v>
      </c>
      <c r="CC6" s="36">
        <f t="shared" si="9"/>
        <v>180.61</v>
      </c>
      <c r="CD6" s="36">
        <f t="shared" si="9"/>
        <v>182.19</v>
      </c>
      <c r="CE6" s="36">
        <f t="shared" si="9"/>
        <v>187.3</v>
      </c>
      <c r="CF6" s="36">
        <f t="shared" si="9"/>
        <v>376.61</v>
      </c>
      <c r="CG6" s="36">
        <f t="shared" si="9"/>
        <v>440.03</v>
      </c>
      <c r="CH6" s="36">
        <f t="shared" si="9"/>
        <v>304.35000000000002</v>
      </c>
      <c r="CI6" s="36">
        <f t="shared" si="9"/>
        <v>296.3</v>
      </c>
      <c r="CJ6" s="36">
        <f t="shared" si="9"/>
        <v>292.89999999999998</v>
      </c>
      <c r="CK6" s="35" t="str">
        <f>IF(CK7="","",IF(CK7="-","【-】","【"&amp;SUBSTITUTE(TEXT(CK7,"#,##0.00"),"-","△")&amp;"】"))</f>
        <v>【296.40】</v>
      </c>
      <c r="CL6" s="36">
        <f>IF(CL7="",NA(),CL7)</f>
        <v>42.43</v>
      </c>
      <c r="CM6" s="36">
        <f t="shared" ref="CM6:CU6" si="10">IF(CM7="",NA(),CM7)</f>
        <v>38.07</v>
      </c>
      <c r="CN6" s="36">
        <f t="shared" si="10"/>
        <v>38.75</v>
      </c>
      <c r="CO6" s="36">
        <f t="shared" si="10"/>
        <v>36.22</v>
      </c>
      <c r="CP6" s="36">
        <f t="shared" si="10"/>
        <v>36.700000000000003</v>
      </c>
      <c r="CQ6" s="36">
        <f t="shared" si="10"/>
        <v>57.43</v>
      </c>
      <c r="CR6" s="36">
        <f t="shared" si="10"/>
        <v>57.29</v>
      </c>
      <c r="CS6" s="36">
        <f t="shared" si="10"/>
        <v>55.9</v>
      </c>
      <c r="CT6" s="36">
        <f t="shared" si="10"/>
        <v>57.3</v>
      </c>
      <c r="CU6" s="36">
        <f t="shared" si="10"/>
        <v>56.76</v>
      </c>
      <c r="CV6" s="35" t="str">
        <f>IF(CV7="","",IF(CV7="-","【-】","【"&amp;SUBSTITUTE(TEXT(CV7,"#,##0.00"),"-","△")&amp;"】"))</f>
        <v>【55.95】</v>
      </c>
      <c r="CW6" s="36">
        <f>IF(CW7="",NA(),CW7)</f>
        <v>47.62</v>
      </c>
      <c r="CX6" s="36">
        <f t="shared" ref="CX6:DF6" si="11">IF(CX7="",NA(),CX7)</f>
        <v>52.21</v>
      </c>
      <c r="CY6" s="36">
        <f t="shared" si="11"/>
        <v>53.41</v>
      </c>
      <c r="CZ6" s="36">
        <f t="shared" si="11"/>
        <v>53.07</v>
      </c>
      <c r="DA6" s="36">
        <f t="shared" si="11"/>
        <v>53.07</v>
      </c>
      <c r="DB6" s="36">
        <f t="shared" si="11"/>
        <v>73.83</v>
      </c>
      <c r="DC6" s="36">
        <f t="shared" si="11"/>
        <v>73.69</v>
      </c>
      <c r="DD6" s="36">
        <f t="shared" si="11"/>
        <v>73.28</v>
      </c>
      <c r="DE6" s="36">
        <f t="shared" si="11"/>
        <v>72.42</v>
      </c>
      <c r="DF6" s="36">
        <f t="shared" si="11"/>
        <v>73.069999999999993</v>
      </c>
      <c r="DG6" s="35" t="str">
        <f>IF(DG7="","",IF(DG7="-","【-】","【"&amp;SUBSTITUTE(TEXT(DG7,"#,##0.00"),"-","△")&amp;"】"))</f>
        <v>【73.77】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0.35</v>
      </c>
      <c r="EE6" s="36">
        <f t="shared" ref="EE6:EM6" si="14">IF(EE7="",NA(),EE7)</f>
        <v>3.77</v>
      </c>
      <c r="EF6" s="36">
        <f t="shared" si="14"/>
        <v>3.84</v>
      </c>
      <c r="EG6" s="36">
        <f t="shared" si="14"/>
        <v>9.41</v>
      </c>
      <c r="EH6" s="35">
        <f t="shared" si="14"/>
        <v>0</v>
      </c>
      <c r="EI6" s="36">
        <f t="shared" si="14"/>
        <v>0.69</v>
      </c>
      <c r="EJ6" s="36">
        <f t="shared" si="14"/>
        <v>0.65</v>
      </c>
      <c r="EK6" s="36">
        <f t="shared" si="14"/>
        <v>0.53</v>
      </c>
      <c r="EL6" s="36">
        <f t="shared" si="14"/>
        <v>0.72</v>
      </c>
      <c r="EM6" s="36">
        <f t="shared" si="14"/>
        <v>0.53</v>
      </c>
      <c r="EN6" s="35" t="str">
        <f>IF(EN7="","",IF(EN7="-","【-】","【"&amp;SUBSTITUTE(TEXT(EN7,"#,##0.00"),"-","△")&amp;"】"))</f>
        <v>【0.54】</v>
      </c>
    </row>
    <row r="7" spans="1:144" s="37" customFormat="1" x14ac:dyDescent="0.15">
      <c r="A7" s="29"/>
      <c r="B7" s="38">
        <v>2018</v>
      </c>
      <c r="C7" s="38">
        <v>393045</v>
      </c>
      <c r="D7" s="38">
        <v>47</v>
      </c>
      <c r="E7" s="38">
        <v>1</v>
      </c>
      <c r="F7" s="38">
        <v>0</v>
      </c>
      <c r="G7" s="38">
        <v>0</v>
      </c>
      <c r="H7" s="38" t="s">
        <v>96</v>
      </c>
      <c r="I7" s="38" t="s">
        <v>97</v>
      </c>
      <c r="J7" s="38" t="s">
        <v>98</v>
      </c>
      <c r="K7" s="38" t="s">
        <v>99</v>
      </c>
      <c r="L7" s="38" t="s">
        <v>100</v>
      </c>
      <c r="M7" s="38" t="s">
        <v>101</v>
      </c>
      <c r="N7" s="39" t="s">
        <v>102</v>
      </c>
      <c r="O7" s="39" t="s">
        <v>103</v>
      </c>
      <c r="P7" s="39">
        <v>99.78</v>
      </c>
      <c r="Q7" s="39">
        <v>1620</v>
      </c>
      <c r="R7" s="39">
        <v>2700</v>
      </c>
      <c r="S7" s="39">
        <v>52.36</v>
      </c>
      <c r="T7" s="39">
        <v>51.57</v>
      </c>
      <c r="U7" s="39">
        <v>2684</v>
      </c>
      <c r="V7" s="39">
        <v>1.35</v>
      </c>
      <c r="W7" s="39">
        <v>1988.15</v>
      </c>
      <c r="X7" s="39">
        <v>77.02</v>
      </c>
      <c r="Y7" s="39">
        <v>72.44</v>
      </c>
      <c r="Z7" s="39">
        <v>81.87</v>
      </c>
      <c r="AA7" s="39">
        <v>66.09</v>
      </c>
      <c r="AB7" s="39">
        <v>74.08</v>
      </c>
      <c r="AC7" s="39">
        <v>75.87</v>
      </c>
      <c r="AD7" s="39">
        <v>76.27</v>
      </c>
      <c r="AE7" s="39">
        <v>77.56</v>
      </c>
      <c r="AF7" s="39">
        <v>78.510000000000005</v>
      </c>
      <c r="AG7" s="39">
        <v>77.91</v>
      </c>
      <c r="AH7" s="39">
        <v>75.599999999999994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1170.0899999999999</v>
      </c>
      <c r="BF7" s="39">
        <v>1232.22</v>
      </c>
      <c r="BG7" s="39">
        <v>1307.3499999999999</v>
      </c>
      <c r="BH7" s="39">
        <v>1663.81</v>
      </c>
      <c r="BI7" s="39">
        <v>1751.94</v>
      </c>
      <c r="BJ7" s="39">
        <v>1125.69</v>
      </c>
      <c r="BK7" s="39">
        <v>1134.67</v>
      </c>
      <c r="BL7" s="39">
        <v>1144.79</v>
      </c>
      <c r="BM7" s="39">
        <v>1061.58</v>
      </c>
      <c r="BN7" s="39">
        <v>1007.7</v>
      </c>
      <c r="BO7" s="39">
        <v>1074.1400000000001</v>
      </c>
      <c r="BP7" s="39">
        <v>65.13</v>
      </c>
      <c r="BQ7" s="39">
        <v>63.37</v>
      </c>
      <c r="BR7" s="39">
        <v>53.59</v>
      </c>
      <c r="BS7" s="39">
        <v>53.95</v>
      </c>
      <c r="BT7" s="39">
        <v>52.55</v>
      </c>
      <c r="BU7" s="39">
        <v>46.48</v>
      </c>
      <c r="BV7" s="39">
        <v>40.6</v>
      </c>
      <c r="BW7" s="39">
        <v>56.04</v>
      </c>
      <c r="BX7" s="39">
        <v>58.52</v>
      </c>
      <c r="BY7" s="39">
        <v>59.22</v>
      </c>
      <c r="BZ7" s="39">
        <v>54.36</v>
      </c>
      <c r="CA7" s="39">
        <v>149.63999999999999</v>
      </c>
      <c r="CB7" s="39">
        <v>153.41999999999999</v>
      </c>
      <c r="CC7" s="39">
        <v>180.61</v>
      </c>
      <c r="CD7" s="39">
        <v>182.19</v>
      </c>
      <c r="CE7" s="39">
        <v>187.3</v>
      </c>
      <c r="CF7" s="39">
        <v>376.61</v>
      </c>
      <c r="CG7" s="39">
        <v>440.03</v>
      </c>
      <c r="CH7" s="39">
        <v>304.35000000000002</v>
      </c>
      <c r="CI7" s="39">
        <v>296.3</v>
      </c>
      <c r="CJ7" s="39">
        <v>292.89999999999998</v>
      </c>
      <c r="CK7" s="39">
        <v>296.39999999999998</v>
      </c>
      <c r="CL7" s="39">
        <v>42.43</v>
      </c>
      <c r="CM7" s="39">
        <v>38.07</v>
      </c>
      <c r="CN7" s="39">
        <v>38.75</v>
      </c>
      <c r="CO7" s="39">
        <v>36.22</v>
      </c>
      <c r="CP7" s="39">
        <v>36.700000000000003</v>
      </c>
      <c r="CQ7" s="39">
        <v>57.43</v>
      </c>
      <c r="CR7" s="39">
        <v>57.29</v>
      </c>
      <c r="CS7" s="39">
        <v>55.9</v>
      </c>
      <c r="CT7" s="39">
        <v>57.3</v>
      </c>
      <c r="CU7" s="39">
        <v>56.76</v>
      </c>
      <c r="CV7" s="39">
        <v>55.95</v>
      </c>
      <c r="CW7" s="39">
        <v>47.62</v>
      </c>
      <c r="CX7" s="39">
        <v>52.21</v>
      </c>
      <c r="CY7" s="39">
        <v>53.41</v>
      </c>
      <c r="CZ7" s="39">
        <v>53.07</v>
      </c>
      <c r="DA7" s="39">
        <v>53.07</v>
      </c>
      <c r="DB7" s="39">
        <v>73.83</v>
      </c>
      <c r="DC7" s="39">
        <v>73.69</v>
      </c>
      <c r="DD7" s="39">
        <v>73.28</v>
      </c>
      <c r="DE7" s="39">
        <v>72.42</v>
      </c>
      <c r="DF7" s="39">
        <v>73.069999999999993</v>
      </c>
      <c r="DG7" s="39">
        <v>73.77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0.35</v>
      </c>
      <c r="EE7" s="39">
        <v>3.77</v>
      </c>
      <c r="EF7" s="39">
        <v>3.84</v>
      </c>
      <c r="EG7" s="39">
        <v>9.41</v>
      </c>
      <c r="EH7" s="39">
        <v>0</v>
      </c>
      <c r="EI7" s="39">
        <v>0.69</v>
      </c>
      <c r="EJ7" s="39">
        <v>0.65</v>
      </c>
      <c r="EK7" s="39">
        <v>0.53</v>
      </c>
      <c r="EL7" s="39">
        <v>0.72</v>
      </c>
      <c r="EM7" s="39">
        <v>0.53</v>
      </c>
      <c r="EN7" s="39">
        <v>0.54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104</v>
      </c>
      <c r="C9" s="41" t="s">
        <v>105</v>
      </c>
      <c r="D9" s="41" t="s">
        <v>106</v>
      </c>
      <c r="E9" s="41" t="s">
        <v>107</v>
      </c>
      <c r="F9" s="41" t="s">
        <v>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46</v>
      </c>
      <c r="B10" s="42">
        <f>DATEVALUE($B$6-4&amp;"年1月1日")</f>
        <v>41640</v>
      </c>
      <c r="C10" s="42">
        <f>DATEVALUE($B$6-3&amp;"年1月1日")</f>
        <v>42005</v>
      </c>
      <c r="D10" s="42">
        <f>DATEVALUE($B$6-2&amp;"年1月1日")</f>
        <v>42370</v>
      </c>
      <c r="E10" s="42">
        <f>DATEVALUE($B$6-1&amp;"年1月1日")</f>
        <v>42736</v>
      </c>
      <c r="F10" s="42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小松　伸昌</cp:lastModifiedBy>
  <cp:lastPrinted>2020-01-29T23:32:14Z</cp:lastPrinted>
  <dcterms:created xsi:type="dcterms:W3CDTF">2019-12-05T04:39:26Z</dcterms:created>
  <dcterms:modified xsi:type="dcterms:W3CDTF">2020-02-06T02:58:54Z</dcterms:modified>
  <cp:category/>
</cp:coreProperties>
</file>