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VLGuser01\Desktop\【経営比較分析表】2018_393061_47_010\【経営比較分析表】2018_393061_47_010\"/>
    </mc:Choice>
  </mc:AlternateContent>
  <workbookProtection workbookAlgorithmName="SHA-512" workbookHashValue="+bCwrh8Lv5AlFN7FlVsR25RmDaVLMVuuqAn5xNJR/VGamvifi5BfnpjE9DeuIVIQd84tKq0QV4Bxb/k10/On+A==" workbookSaltValue="9lRtDGdywVmJdRQcvgkmMw==" workbookSpinCount="100000" lockStructure="1"/>
  <bookViews>
    <workbookView minimized="1" xWindow="0" yWindow="0" windowWidth="15360" windowHeight="763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<sst xmlns="http://schemas.openxmlformats.org/spreadsheetml/2006/main" count="225" uniqueCount="114">
  <si>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</si>
  <si>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</si>
  <si>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</si>
  <si>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</si>
  <si>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</si>
  <si>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</si>
  <si>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</si>
  <si>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</si>
  <si>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</si>
  <si>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</si>
  <si>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</si>
  <si>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</si>
  <si>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</si>
  <si>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</si>
  <si>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</si>
  <si>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</si>
  <si>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</si>
  <si>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</si>
  <si>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</si>
  <si>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</si>
  <si>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</si>
  <si>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</si>
  <si>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</si>
  <si>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</si>
  <si>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</si>
  <si>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</si>
  <si>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</si>
  <si>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</si>
  <si>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</si>
  <si>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</si>
  <si>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</si>
  <si>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</si>
  <si>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</si>
  <si>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</si>
  <si>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</si>
  <si>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</si>
  <si>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</si>
  <si>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</si>
  <si>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</si>
  <si>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</si>
  <si>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</si>
  <si>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</si>
  <si>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</si>
  <si>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</si>
  <si>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</si>
  <si>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</si>
  <si>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</si>
  <si>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</si>
  <si>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</si>
  <si>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</si>
  <si>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</si>
  <si>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</si>
  <si>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</si>
  <si>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</si>
  <si>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</si>
  <si>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</si>
  <si>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</si>
  <si>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</si>
  <si>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</si>
  <si>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</si>
  <si>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</si>
  <si>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</si>
  <si>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</si>
  <si>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</si>
  <si>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</si>
  <si>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</si>
  <si>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</si>
  <si>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</si>
  <si>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</si>
  <si>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</si>
  <si>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</si>
  <si>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</si>
  <si>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</si>
  <si>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</si>
  <si>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</si>
  <si>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</si>
  <si>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</si>
  <si>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</si>
  <si>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</si>
  <si>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</si>
  <si>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</si>
  <si>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</si>
  <si>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</si>
  <si>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</si>
  <si>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</si>
  <si>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</si>
  <si>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</si>
  <si>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</si>
  <si>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</si>
  <si>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</si>
  <si>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</si>
  <si>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</si>
  <si>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</si>
  <si>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</si>
  <si>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</si>
  <si>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</si>
  <si>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</si>
  <si>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</si>
  <si>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馬路村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</si>
  <si>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</si>
  <si>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</si>
  <si>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</si>
  <si>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</si>
  <si>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</si>
  <si>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</si>
  <si>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</si>
  <si>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</si>
  <si>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</si>
  <si>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</si>
  <si>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</si>
  <si>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</si>
  <si>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収益的収支比率は昨年度と比較すると増加している。これは新たな企業債の還付によるものである。この結果は類似団体平均と比較すると同程度となっている。
料金回収率は類似団体平均を上回っていることから、給水収益により、一定の給水費用は賄えている。
　給水原価は、類似団体より低く、施設利用率も高いことから、経営の効率性について一定の基準は満たしているといえる。
　しかしながら、有収率では、類似団体平均を下回っており、管路の更新を行った箇所以外での漏水が発生していることから、漏水検査や計画的な修繕が必要な状況であることがわかる。</t>
    <rPh sb="18" eb="20">
      <t>ゾウカ</t>
    </rPh>
    <rPh sb="28" eb="29">
      <t>アラ</t>
    </rPh>
    <rPh sb="31" eb="33">
      <t>キギョウ</t>
    </rPh>
    <rPh sb="33" eb="34">
      <t>サイ</t>
    </rPh>
    <rPh sb="35" eb="37">
      <t>カンプ</t>
    </rPh>
    <rPh sb="48" eb="50">
      <t>ケッカ</t>
    </rPh>
    <rPh sb="63" eb="66">
      <t>ドウテイド</t>
    </rPh>
    <phoneticPr fontId="4"/>
  </si>
  <si>
    <t>　H26年度までの施設改修事業において、管路全体の約54％の更新を行ったため、老朽化について一定の改善は見られている。しかしながら、有収率が平均を下回っていることからも計画的な更新・修繕を行い、改善を図っていく必要がある。</t>
    <phoneticPr fontId="4"/>
  </si>
  <si>
    <t>　料金回収率、給水原価、施設利用率は一定水準にあるが、有収率が低いことから漏水対策等、施設の維持のための費用が必要となっているが、企業債残高対給水収益比率が高い状況でもあるため、経営の健全性が損なわれることのないよう、計画的な運営を心掛けていく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</si>
</sst>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3.12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C-42EF-BFAD-1956EAB0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0.91</c:v>
                </c:pt>
                <c:pt idx="1">
                  <c:v>1.26</c:v>
                </c:pt>
                <c:pt idx="2">
                  <c:v>0.78</c:v>
                </c:pt>
                <c:pt idx="3">
                  <c:v>0.56999999999999995</c:v>
                </c:pt>
                <c:pt idx="4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2EF-BFAD-1956EAB0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86.86</c:v>
                </c:pt>
                <c:pt idx="1">
                  <c:v>86.62</c:v>
                </c:pt>
                <c:pt idx="2">
                  <c:v>66.680000000000007</c:v>
                </c:pt>
                <c:pt idx="3">
                  <c:v>66.680000000000007</c:v>
                </c:pt>
                <c:pt idx="4">
                  <c:v>66.680000000000007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5-4171-B425-042DAFB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48.36</c:v>
                </c:pt>
                <c:pt idx="1">
                  <c:v>48.7</c:v>
                </c:pt>
                <c:pt idx="2">
                  <c:v>46.9</c:v>
                </c:pt>
                <c:pt idx="3">
                  <c:v>47.95</c:v>
                </c:pt>
                <c:pt idx="4">
                  <c:v>48.26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5-4171-B425-042DAFB5F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64.31</c:v>
                </c:pt>
                <c:pt idx="1">
                  <c:v>65.3</c:v>
                </c:pt>
                <c:pt idx="2">
                  <c:v>64.44</c:v>
                </c:pt>
                <c:pt idx="3">
                  <c:v>66.849999999999994</c:v>
                </c:pt>
                <c:pt idx="4">
                  <c:v>66.459999999999994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7-4B6D-86E0-EAB4F97A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74.959999999999994</c:v>
                </c:pt>
                <c:pt idx="2">
                  <c:v>74.63</c:v>
                </c:pt>
                <c:pt idx="3">
                  <c:v>74.900000000000006</c:v>
                </c:pt>
                <c:pt idx="4">
                  <c:v>72.72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7-4B6D-86E0-EAB4F97A2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68.05</c:v>
                </c:pt>
                <c:pt idx="1">
                  <c:v>68.239999999999995</c:v>
                </c:pt>
                <c:pt idx="2">
                  <c:v>71.05</c:v>
                </c:pt>
                <c:pt idx="3">
                  <c:v>63.5</c:v>
                </c:pt>
                <c:pt idx="4">
                  <c:v>76.23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B-4A89-8CB3-4B219D3A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73.06</c:v>
                </c:pt>
                <c:pt idx="1">
                  <c:v>72.03</c:v>
                </c:pt>
                <c:pt idx="2">
                  <c:v>72.11</c:v>
                </c:pt>
                <c:pt idx="3">
                  <c:v>74.05</c:v>
                </c:pt>
                <c:pt idx="4">
                  <c:v>73.25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B-4A89-8CB3-4B219D3A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C-4ED4-8A1A-77362657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C-4ED4-8A1A-773626577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5-427A-AA88-FA148FDA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5-427A-AA88-FA148FDA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F-4810-BBBE-653B805A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F-4810-BBBE-653B805AC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F-4B4A-91D3-46E57E7F4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F-4B4A-91D3-46E57E7F4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1829.57</c:v>
                </c:pt>
                <c:pt idx="1">
                  <c:v>1744.12</c:v>
                </c:pt>
                <c:pt idx="2">
                  <c:v>1685.48</c:v>
                </c:pt>
                <c:pt idx="3">
                  <c:v>1540.74</c:v>
                </c:pt>
                <c:pt idx="4">
                  <c:v>1489.83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6-473F-8919-AB12A452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1486.62</c:v>
                </c:pt>
                <c:pt idx="1">
                  <c:v>1510.14</c:v>
                </c:pt>
                <c:pt idx="2">
                  <c:v>1595.62</c:v>
                </c:pt>
                <c:pt idx="3">
                  <c:v>1302.33</c:v>
                </c:pt>
                <c:pt idx="4">
                  <c:v>1274.21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6-473F-8919-AB12A452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52.73</c:v>
                </c:pt>
                <c:pt idx="1">
                  <c:v>48.52</c:v>
                </c:pt>
                <c:pt idx="2">
                  <c:v>42.18</c:v>
                </c:pt>
                <c:pt idx="3">
                  <c:v>52.32</c:v>
                </c:pt>
                <c:pt idx="4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4-4DC1-9FD8-220304F8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24.39</c:v>
                </c:pt>
                <c:pt idx="1">
                  <c:v>22.67</c:v>
                </c:pt>
                <c:pt idx="2">
                  <c:v>37.92</c:v>
                </c:pt>
                <c:pt idx="3">
                  <c:v>40.89</c:v>
                </c:pt>
                <c:pt idx="4">
                  <c:v>41.25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DC1-9FD8-220304F80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217.54</c:v>
                </c:pt>
                <c:pt idx="1">
                  <c:v>235.66</c:v>
                </c:pt>
                <c:pt idx="2">
                  <c:v>273.17</c:v>
                </c:pt>
                <c:pt idx="3">
                  <c:v>221.94</c:v>
                </c:pt>
                <c:pt idx="4">
                  <c:v>234.73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97B-80B4-9C8FF981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734.18</c:v>
                </c:pt>
                <c:pt idx="1">
                  <c:v>789.62</c:v>
                </c:pt>
                <c:pt idx="2">
                  <c:v>423.18</c:v>
                </c:pt>
                <c:pt idx="3">
                  <c:v>383.2</c:v>
                </c:pt>
                <c:pt idx="4">
                  <c:v>383.25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4-497B-80B4-9C8FF981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【1,074.14】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Z61" zoomScaleNormal="100" workbookViewId="0">
      <selection activeCell="BL47" sqref="BL47:BZ63"/>
    </sheetView>
  </sheetViews>
  <sheetFormatPr defaultColWidth="2.5703125" defaultRowHeight="13.5" x14ac:dyDescent="0.15"/>
  <cols>
    <col min="1" max="1" width="2.5703125" customWidth="1"/>
    <col min="2" max="62" width="3.7109375" customWidth="1"/>
    <col min="64" max="78" width="3.140625" customWidth="1"/>
    <col min="79" max="79" width="4.42578125" bestFit="1" customWidth="1"/>
    <col min="81" max="82" width="4.4257812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高知県　馬路村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D4</v>
      </c>
      <c r="X8" s="49"/>
      <c r="Y8" s="49"/>
      <c r="Z8" s="49"/>
      <c r="AA8" s="49"/>
      <c r="AB8" s="49"/>
      <c r="AC8" s="49"/>
      <c r="AD8" s="49" t="str">
        <f>データ!$M$6</f>
        <v>非設置</v>
      </c>
      <c r="AE8" s="49"/>
      <c r="AF8" s="49"/>
      <c r="AG8" s="49"/>
      <c r="AH8" s="49"/>
      <c r="AI8" s="49"/>
      <c r="AJ8" s="49"/>
      <c r="AK8" s="2"/>
      <c r="AL8" s="50">
        <f>データ!$R$6</f>
        <v>893</v>
      </c>
      <c r="AM8" s="50"/>
      <c r="AN8" s="50"/>
      <c r="AO8" s="50"/>
      <c r="AP8" s="50"/>
      <c r="AQ8" s="50"/>
      <c r="AR8" s="50"/>
      <c r="AS8" s="50"/>
      <c r="AT8" s="46">
        <f>データ!$S$6</f>
        <v>165.48</v>
      </c>
      <c r="AU8" s="46"/>
      <c r="AV8" s="46"/>
      <c r="AW8" s="46"/>
      <c r="AX8" s="46"/>
      <c r="AY8" s="46"/>
      <c r="AZ8" s="46"/>
      <c r="BA8" s="46"/>
      <c r="BB8" s="46">
        <f>データ!$T$6</f>
        <v>5.4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3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3"/>
      <c r="BK9" s="3"/>
      <c r="BL9" s="51" t="s">
        <v>19</v>
      </c>
      <c r="BM9" s="5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99.31</v>
      </c>
      <c r="Q10" s="46"/>
      <c r="R10" s="46"/>
      <c r="S10" s="46"/>
      <c r="T10" s="46"/>
      <c r="U10" s="46"/>
      <c r="V10" s="46"/>
      <c r="W10" s="50">
        <f>データ!$Q$6</f>
        <v>1950</v>
      </c>
      <c r="X10" s="50"/>
      <c r="Y10" s="50"/>
      <c r="Z10" s="50"/>
      <c r="AA10" s="50"/>
      <c r="AB10" s="50"/>
      <c r="AC10" s="50"/>
      <c r="AD10" s="2"/>
      <c r="AE10" s="2"/>
      <c r="AF10" s="2"/>
      <c r="AG10" s="2"/>
      <c r="AH10" s="2"/>
      <c r="AI10" s="2"/>
      <c r="AJ10" s="2"/>
      <c r="AK10" s="2"/>
      <c r="AL10" s="50">
        <f>データ!$U$6</f>
        <v>864</v>
      </c>
      <c r="AM10" s="50"/>
      <c r="AN10" s="50"/>
      <c r="AO10" s="50"/>
      <c r="AP10" s="50"/>
      <c r="AQ10" s="50"/>
      <c r="AR10" s="50"/>
      <c r="AS10" s="50"/>
      <c r="AT10" s="46">
        <f>データ!$V$6</f>
        <v>0.9</v>
      </c>
      <c r="AU10" s="46"/>
      <c r="AV10" s="46"/>
      <c r="AW10" s="46"/>
      <c r="AX10" s="46"/>
      <c r="AY10" s="46"/>
      <c r="AZ10" s="46"/>
      <c r="BA10" s="46"/>
      <c r="BB10" s="46">
        <f>データ!$W$6</f>
        <v>960</v>
      </c>
      <c r="BC10" s="46"/>
      <c r="BD10" s="46"/>
      <c r="BE10" s="46"/>
      <c r="BF10" s="46"/>
      <c r="BG10" s="46"/>
      <c r="BH10" s="46"/>
      <c r="BI10" s="46"/>
      <c r="BJ10" s="2"/>
      <c r="BK10" s="2"/>
      <c r="BL10" s="53" t="s">
        <v>21</v>
      </c>
      <c r="BM10" s="54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55" t="s">
        <v>25</v>
      </c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58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6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1" t="s">
        <v>111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1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1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1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1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1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1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1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1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1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1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1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1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1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1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1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1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1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1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1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1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1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1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1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1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1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1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4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6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5" t="s">
        <v>26</v>
      </c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7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8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60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1" t="s">
        <v>112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1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1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1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1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1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1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1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1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1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1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1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1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61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61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1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4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6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5" t="s">
        <v>28</v>
      </c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7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8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60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1" t="s">
        <v>113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1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1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1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1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1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1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1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1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1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1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1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1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1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1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1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4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【75.60】</v>
      </c>
      <c r="F85" s="27" t="s">
        <v>41</v>
      </c>
      <c r="G85" s="27" t="s">
        <v>42</v>
      </c>
      <c r="H85" s="27" t="str">
        <f>データ!BO6</f>
        <v>【1,074.14】</v>
      </c>
      <c r="I85" s="27" t="str">
        <f>データ!BZ6</f>
        <v>【54.36】</v>
      </c>
      <c r="J85" s="27" t="str">
        <f>データ!CK6</f>
        <v>【296.40】</v>
      </c>
      <c r="K85" s="27" t="str">
        <f>データ!CV6</f>
        <v>【55.95】</v>
      </c>
      <c r="L85" s="27" t="str">
        <f>データ!DG6</f>
        <v>【73.77】</v>
      </c>
      <c r="M85" s="27" t="s">
        <v>43</v>
      </c>
      <c r="N85" s="27" t="s">
        <v>44</v>
      </c>
      <c r="O85" s="27" t="str">
        <f>データ!EN6</f>
        <v>【0.54】</v>
      </c>
    </row>
  </sheetData>
  <sheetProtection algorithmName="SHA-512" hashValue="ajSYfSdaYFrjcZubmKiuvUqjM7O8LslecNHMcg5g2g75B7sBPfsdTY7KUqsTBit2brPr9vID4TP3ksZOeJBEPA==" saltValue="bcWz9stHQynzgqxt71KoA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5546875" customWidth="1"/>
  </cols>
  <sheetData>
    <row r="1" spans="1:144" x14ac:dyDescent="0.15">
      <c r="A1" t="s">
        <v>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46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47</v>
      </c>
      <c r="B3" s="30" t="s">
        <v>48</v>
      </c>
      <c r="C3" s="30" t="s">
        <v>49</v>
      </c>
      <c r="D3" s="30" t="s">
        <v>50</v>
      </c>
      <c r="E3" s="30" t="s">
        <v>51</v>
      </c>
      <c r="F3" s="30" t="s">
        <v>52</v>
      </c>
      <c r="G3" s="30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2" t="s">
        <v>55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 t="s">
        <v>56</v>
      </c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</row>
    <row r="4" spans="1:144" x14ac:dyDescent="0.15">
      <c r="A4" s="29" t="s">
        <v>57</v>
      </c>
      <c r="B4" s="31"/>
      <c r="C4" s="31"/>
      <c r="D4" s="31"/>
      <c r="E4" s="31"/>
      <c r="F4" s="31"/>
      <c r="G4" s="31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75" t="s">
        <v>58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 t="s">
        <v>59</v>
      </c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 t="s">
        <v>60</v>
      </c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 t="s">
        <v>61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 t="s">
        <v>62</v>
      </c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 t="s">
        <v>63</v>
      </c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 t="s">
        <v>64</v>
      </c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 t="s">
        <v>65</v>
      </c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 t="s">
        <v>66</v>
      </c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 t="s">
        <v>67</v>
      </c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 t="s">
        <v>68</v>
      </c>
      <c r="EE4" s="75"/>
      <c r="EF4" s="75"/>
      <c r="EG4" s="75"/>
      <c r="EH4" s="75"/>
      <c r="EI4" s="75"/>
      <c r="EJ4" s="75"/>
      <c r="EK4" s="75"/>
      <c r="EL4" s="75"/>
      <c r="EM4" s="75"/>
      <c r="EN4" s="75"/>
    </row>
    <row r="5" spans="1:144" x14ac:dyDescent="0.15">
      <c r="A5" s="29" t="s">
        <v>69</v>
      </c>
      <c r="B5" s="32"/>
      <c r="C5" s="32"/>
      <c r="D5" s="32"/>
      <c r="E5" s="32"/>
      <c r="F5" s="32"/>
      <c r="G5" s="32"/>
      <c r="H5" s="33" t="s">
        <v>70</v>
      </c>
      <c r="I5" s="33" t="s">
        <v>71</v>
      </c>
      <c r="J5" s="33" t="s">
        <v>72</v>
      </c>
      <c r="K5" s="33" t="s">
        <v>73</v>
      </c>
      <c r="L5" s="33" t="s">
        <v>74</v>
      </c>
      <c r="M5" s="33" t="s">
        <v>75</v>
      </c>
      <c r="N5" s="33" t="s">
        <v>76</v>
      </c>
      <c r="O5" s="33" t="s">
        <v>77</v>
      </c>
      <c r="P5" s="33" t="s">
        <v>78</v>
      </c>
      <c r="Q5" s="33" t="s">
        <v>79</v>
      </c>
      <c r="R5" s="33" t="s">
        <v>80</v>
      </c>
      <c r="S5" s="33" t="s">
        <v>81</v>
      </c>
      <c r="T5" s="33" t="s">
        <v>82</v>
      </c>
      <c r="U5" s="33" t="s">
        <v>83</v>
      </c>
      <c r="V5" s="33" t="s">
        <v>84</v>
      </c>
      <c r="W5" s="33" t="s">
        <v>85</v>
      </c>
      <c r="X5" s="33" t="s">
        <v>86</v>
      </c>
      <c r="Y5" s="33" t="s">
        <v>87</v>
      </c>
      <c r="Z5" s="33" t="s">
        <v>88</v>
      </c>
      <c r="AA5" s="33" t="s">
        <v>89</v>
      </c>
      <c r="AB5" s="33" t="s">
        <v>90</v>
      </c>
      <c r="AC5" s="33" t="s">
        <v>91</v>
      </c>
      <c r="AD5" s="33" t="s">
        <v>92</v>
      </c>
      <c r="AE5" s="33" t="s">
        <v>93</v>
      </c>
      <c r="AF5" s="33" t="s">
        <v>94</v>
      </c>
      <c r="AG5" s="33" t="s">
        <v>95</v>
      </c>
      <c r="AH5" s="33" t="s">
        <v>29</v>
      </c>
      <c r="AI5" s="33" t="s">
        <v>86</v>
      </c>
      <c r="AJ5" s="33" t="s">
        <v>87</v>
      </c>
      <c r="AK5" s="33" t="s">
        <v>88</v>
      </c>
      <c r="AL5" s="33" t="s">
        <v>89</v>
      </c>
      <c r="AM5" s="33" t="s">
        <v>90</v>
      </c>
      <c r="AN5" s="33" t="s">
        <v>91</v>
      </c>
      <c r="AO5" s="33" t="s">
        <v>92</v>
      </c>
      <c r="AP5" s="33" t="s">
        <v>93</v>
      </c>
      <c r="AQ5" s="33" t="s">
        <v>94</v>
      </c>
      <c r="AR5" s="33" t="s">
        <v>95</v>
      </c>
      <c r="AS5" s="33" t="s">
        <v>96</v>
      </c>
      <c r="AT5" s="33" t="s">
        <v>86</v>
      </c>
      <c r="AU5" s="33" t="s">
        <v>87</v>
      </c>
      <c r="AV5" s="33" t="s">
        <v>88</v>
      </c>
      <c r="AW5" s="33" t="s">
        <v>89</v>
      </c>
      <c r="AX5" s="33" t="s">
        <v>90</v>
      </c>
      <c r="AY5" s="33" t="s">
        <v>91</v>
      </c>
      <c r="AZ5" s="33" t="s">
        <v>92</v>
      </c>
      <c r="BA5" s="33" t="s">
        <v>93</v>
      </c>
      <c r="BB5" s="33" t="s">
        <v>94</v>
      </c>
      <c r="BC5" s="33" t="s">
        <v>95</v>
      </c>
      <c r="BD5" s="33" t="s">
        <v>96</v>
      </c>
      <c r="BE5" s="33" t="s">
        <v>86</v>
      </c>
      <c r="BF5" s="33" t="s">
        <v>87</v>
      </c>
      <c r="BG5" s="33" t="s">
        <v>88</v>
      </c>
      <c r="BH5" s="33" t="s">
        <v>89</v>
      </c>
      <c r="BI5" s="33" t="s">
        <v>90</v>
      </c>
      <c r="BJ5" s="33" t="s">
        <v>91</v>
      </c>
      <c r="BK5" s="33" t="s">
        <v>92</v>
      </c>
      <c r="BL5" s="33" t="s">
        <v>93</v>
      </c>
      <c r="BM5" s="33" t="s">
        <v>94</v>
      </c>
      <c r="BN5" s="33" t="s">
        <v>95</v>
      </c>
      <c r="BO5" s="33" t="s">
        <v>96</v>
      </c>
      <c r="BP5" s="33" t="s">
        <v>86</v>
      </c>
      <c r="BQ5" s="33" t="s">
        <v>87</v>
      </c>
      <c r="BR5" s="33" t="s">
        <v>88</v>
      </c>
      <c r="BS5" s="33" t="s">
        <v>89</v>
      </c>
      <c r="BT5" s="33" t="s">
        <v>90</v>
      </c>
      <c r="BU5" s="33" t="s">
        <v>91</v>
      </c>
      <c r="BV5" s="33" t="s">
        <v>92</v>
      </c>
      <c r="BW5" s="33" t="s">
        <v>93</v>
      </c>
      <c r="BX5" s="33" t="s">
        <v>94</v>
      </c>
      <c r="BY5" s="33" t="s">
        <v>95</v>
      </c>
      <c r="BZ5" s="33" t="s">
        <v>96</v>
      </c>
      <c r="CA5" s="33" t="s">
        <v>86</v>
      </c>
      <c r="CB5" s="33" t="s">
        <v>87</v>
      </c>
      <c r="CC5" s="33" t="s">
        <v>88</v>
      </c>
      <c r="CD5" s="33" t="s">
        <v>89</v>
      </c>
      <c r="CE5" s="33" t="s">
        <v>90</v>
      </c>
      <c r="CF5" s="33" t="s">
        <v>91</v>
      </c>
      <c r="CG5" s="33" t="s">
        <v>92</v>
      </c>
      <c r="CH5" s="33" t="s">
        <v>93</v>
      </c>
      <c r="CI5" s="33" t="s">
        <v>94</v>
      </c>
      <c r="CJ5" s="33" t="s">
        <v>95</v>
      </c>
      <c r="CK5" s="33" t="s">
        <v>96</v>
      </c>
      <c r="CL5" s="33" t="s">
        <v>86</v>
      </c>
      <c r="CM5" s="33" t="s">
        <v>87</v>
      </c>
      <c r="CN5" s="33" t="s">
        <v>88</v>
      </c>
      <c r="CO5" s="33" t="s">
        <v>89</v>
      </c>
      <c r="CP5" s="33" t="s">
        <v>90</v>
      </c>
      <c r="CQ5" s="33" t="s">
        <v>91</v>
      </c>
      <c r="CR5" s="33" t="s">
        <v>92</v>
      </c>
      <c r="CS5" s="33" t="s">
        <v>93</v>
      </c>
      <c r="CT5" s="33" t="s">
        <v>94</v>
      </c>
      <c r="CU5" s="33" t="s">
        <v>95</v>
      </c>
      <c r="CV5" s="33" t="s">
        <v>96</v>
      </c>
      <c r="CW5" s="33" t="s">
        <v>86</v>
      </c>
      <c r="CX5" s="33" t="s">
        <v>87</v>
      </c>
      <c r="CY5" s="33" t="s">
        <v>88</v>
      </c>
      <c r="CZ5" s="33" t="s">
        <v>89</v>
      </c>
      <c r="DA5" s="33" t="s">
        <v>90</v>
      </c>
      <c r="DB5" s="33" t="s">
        <v>91</v>
      </c>
      <c r="DC5" s="33" t="s">
        <v>92</v>
      </c>
      <c r="DD5" s="33" t="s">
        <v>93</v>
      </c>
      <c r="DE5" s="33" t="s">
        <v>94</v>
      </c>
      <c r="DF5" s="33" t="s">
        <v>95</v>
      </c>
      <c r="DG5" s="33" t="s">
        <v>96</v>
      </c>
      <c r="DH5" s="33" t="s">
        <v>86</v>
      </c>
      <c r="DI5" s="33" t="s">
        <v>87</v>
      </c>
      <c r="DJ5" s="33" t="s">
        <v>88</v>
      </c>
      <c r="DK5" s="33" t="s">
        <v>89</v>
      </c>
      <c r="DL5" s="33" t="s">
        <v>90</v>
      </c>
      <c r="DM5" s="33" t="s">
        <v>91</v>
      </c>
      <c r="DN5" s="33" t="s">
        <v>92</v>
      </c>
      <c r="DO5" s="33" t="s">
        <v>93</v>
      </c>
      <c r="DP5" s="33" t="s">
        <v>94</v>
      </c>
      <c r="DQ5" s="33" t="s">
        <v>95</v>
      </c>
      <c r="DR5" s="33" t="s">
        <v>96</v>
      </c>
      <c r="DS5" s="33" t="s">
        <v>86</v>
      </c>
      <c r="DT5" s="33" t="s">
        <v>87</v>
      </c>
      <c r="DU5" s="33" t="s">
        <v>88</v>
      </c>
      <c r="DV5" s="33" t="s">
        <v>89</v>
      </c>
      <c r="DW5" s="33" t="s">
        <v>90</v>
      </c>
      <c r="DX5" s="33" t="s">
        <v>91</v>
      </c>
      <c r="DY5" s="33" t="s">
        <v>92</v>
      </c>
      <c r="DZ5" s="33" t="s">
        <v>93</v>
      </c>
      <c r="EA5" s="33" t="s">
        <v>94</v>
      </c>
      <c r="EB5" s="33" t="s">
        <v>95</v>
      </c>
      <c r="EC5" s="33" t="s">
        <v>96</v>
      </c>
      <c r="ED5" s="33" t="s">
        <v>86</v>
      </c>
      <c r="EE5" s="33" t="s">
        <v>87</v>
      </c>
      <c r="EF5" s="33" t="s">
        <v>88</v>
      </c>
      <c r="EG5" s="33" t="s">
        <v>89</v>
      </c>
      <c r="EH5" s="33" t="s">
        <v>90</v>
      </c>
      <c r="EI5" s="33" t="s">
        <v>91</v>
      </c>
      <c r="EJ5" s="33" t="s">
        <v>92</v>
      </c>
      <c r="EK5" s="33" t="s">
        <v>93</v>
      </c>
      <c r="EL5" s="33" t="s">
        <v>94</v>
      </c>
      <c r="EM5" s="33" t="s">
        <v>95</v>
      </c>
      <c r="EN5" s="33" t="s">
        <v>96</v>
      </c>
    </row>
    <row r="6" spans="1:144" s="37" customFormat="1" x14ac:dyDescent="0.15">
      <c r="A6" s="29" t="s">
        <v>97</v>
      </c>
      <c r="B6" s="34">
        <f>B7</f>
        <v>2018</v>
      </c>
      <c r="C6" s="34">
        <f t="shared" ref="C6:W6" si="3">C7</f>
        <v>393061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高知県　馬路村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99.31</v>
      </c>
      <c r="Q6" s="35">
        <f t="shared" si="3"/>
        <v>1950</v>
      </c>
      <c r="R6" s="35">
        <f t="shared" si="3"/>
        <v>893</v>
      </c>
      <c r="S6" s="35">
        <f t="shared" si="3"/>
        <v>165.48</v>
      </c>
      <c r="T6" s="35">
        <f t="shared" si="3"/>
        <v>5.4</v>
      </c>
      <c r="U6" s="35">
        <f t="shared" si="3"/>
        <v>864</v>
      </c>
      <c r="V6" s="35">
        <f t="shared" si="3"/>
        <v>0.9</v>
      </c>
      <c r="W6" s="35">
        <f t="shared" si="3"/>
        <v>960</v>
      </c>
      <c r="X6" s="36">
        <f>IF(X7="",NA(),X7)</f>
        <v>68.05</v>
      </c>
      <c r="Y6" s="36">
        <f t="shared" ref="Y6:AG6" si="4">IF(Y7="",NA(),Y7)</f>
        <v>68.239999999999995</v>
      </c>
      <c r="Z6" s="36">
        <f t="shared" si="4"/>
        <v>71.05</v>
      </c>
      <c r="AA6" s="36">
        <f t="shared" si="4"/>
        <v>63.5</v>
      </c>
      <c r="AB6" s="36">
        <f t="shared" si="4"/>
        <v>76.23</v>
      </c>
      <c r="AC6" s="36">
        <f t="shared" si="4"/>
        <v>73.06</v>
      </c>
      <c r="AD6" s="36">
        <f t="shared" si="4"/>
        <v>72.03</v>
      </c>
      <c r="AE6" s="36">
        <f t="shared" si="4"/>
        <v>72.11</v>
      </c>
      <c r="AF6" s="36">
        <f t="shared" si="4"/>
        <v>74.05</v>
      </c>
      <c r="AG6" s="36">
        <f t="shared" si="4"/>
        <v>73.25</v>
      </c>
      <c r="AH6" s="35" t="str">
        <f>IF(AH7="","",IF(AH7="-","【-】","【"&amp;SUBSTITUTE(TEXT(AH7,"#,##0.00"),"-","△")&amp;"】"))</f>
        <v>【75.60】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1829.57</v>
      </c>
      <c r="BF6" s="36">
        <f t="shared" ref="BF6:BN6" si="7">IF(BF7="",NA(),BF7)</f>
        <v>1744.12</v>
      </c>
      <c r="BG6" s="36">
        <f t="shared" si="7"/>
        <v>1685.48</v>
      </c>
      <c r="BH6" s="36">
        <f t="shared" si="7"/>
        <v>1540.74</v>
      </c>
      <c r="BI6" s="36">
        <f t="shared" si="7"/>
        <v>1489.83</v>
      </c>
      <c r="BJ6" s="36">
        <f t="shared" si="7"/>
        <v>1486.62</v>
      </c>
      <c r="BK6" s="36">
        <f t="shared" si="7"/>
        <v>1510.14</v>
      </c>
      <c r="BL6" s="36">
        <f t="shared" si="7"/>
        <v>1595.62</v>
      </c>
      <c r="BM6" s="36">
        <f t="shared" si="7"/>
        <v>1302.33</v>
      </c>
      <c r="BN6" s="36">
        <f t="shared" si="7"/>
        <v>1274.21</v>
      </c>
      <c r="BO6" s="35" t="str">
        <f>IF(BO7="","",IF(BO7="-","【-】","【"&amp;SUBSTITUTE(TEXT(BO7,"#,##0.00"),"-","△")&amp;"】"))</f>
        <v>【1,074.14】</v>
      </c>
      <c r="BP6" s="36">
        <f>IF(BP7="",NA(),BP7)</f>
        <v>52.73</v>
      </c>
      <c r="BQ6" s="36">
        <f t="shared" ref="BQ6:BY6" si="8">IF(BQ7="",NA(),BQ7)</f>
        <v>48.52</v>
      </c>
      <c r="BR6" s="36">
        <f t="shared" si="8"/>
        <v>42.18</v>
      </c>
      <c r="BS6" s="36">
        <f t="shared" si="8"/>
        <v>52.32</v>
      </c>
      <c r="BT6" s="36">
        <f t="shared" si="8"/>
        <v>49.9</v>
      </c>
      <c r="BU6" s="36">
        <f t="shared" si="8"/>
        <v>24.39</v>
      </c>
      <c r="BV6" s="36">
        <f t="shared" si="8"/>
        <v>22.67</v>
      </c>
      <c r="BW6" s="36">
        <f t="shared" si="8"/>
        <v>37.92</v>
      </c>
      <c r="BX6" s="36">
        <f t="shared" si="8"/>
        <v>40.89</v>
      </c>
      <c r="BY6" s="36">
        <f t="shared" si="8"/>
        <v>41.25</v>
      </c>
      <c r="BZ6" s="35" t="str">
        <f>IF(BZ7="","",IF(BZ7="-","【-】","【"&amp;SUBSTITUTE(TEXT(BZ7,"#,##0.00"),"-","△")&amp;"】"))</f>
        <v>【54.36】</v>
      </c>
      <c r="CA6" s="36">
        <f>IF(CA7="",NA(),CA7)</f>
        <v>217.54</v>
      </c>
      <c r="CB6" s="36">
        <f t="shared" ref="CB6:CJ6" si="9">IF(CB7="",NA(),CB7)</f>
        <v>235.66</v>
      </c>
      <c r="CC6" s="36">
        <f t="shared" si="9"/>
        <v>273.17</v>
      </c>
      <c r="CD6" s="36">
        <f t="shared" si="9"/>
        <v>221.94</v>
      </c>
      <c r="CE6" s="36">
        <f t="shared" si="9"/>
        <v>234.73</v>
      </c>
      <c r="CF6" s="36">
        <f t="shared" si="9"/>
        <v>734.18</v>
      </c>
      <c r="CG6" s="36">
        <f t="shared" si="9"/>
        <v>789.62</v>
      </c>
      <c r="CH6" s="36">
        <f t="shared" si="9"/>
        <v>423.18</v>
      </c>
      <c r="CI6" s="36">
        <f t="shared" si="9"/>
        <v>383.2</v>
      </c>
      <c r="CJ6" s="36">
        <f t="shared" si="9"/>
        <v>383.25</v>
      </c>
      <c r="CK6" s="35" t="str">
        <f>IF(CK7="","",IF(CK7="-","【-】","【"&amp;SUBSTITUTE(TEXT(CK7,"#,##0.00"),"-","△")&amp;"】"))</f>
        <v>【296.40】</v>
      </c>
      <c r="CL6" s="36">
        <f>IF(CL7="",NA(),CL7)</f>
        <v>86.86</v>
      </c>
      <c r="CM6" s="36">
        <f t="shared" ref="CM6:CU6" si="10">IF(CM7="",NA(),CM7)</f>
        <v>86.62</v>
      </c>
      <c r="CN6" s="36">
        <f t="shared" si="10"/>
        <v>66.680000000000007</v>
      </c>
      <c r="CO6" s="36">
        <f t="shared" si="10"/>
        <v>66.680000000000007</v>
      </c>
      <c r="CP6" s="36">
        <f t="shared" si="10"/>
        <v>66.680000000000007</v>
      </c>
      <c r="CQ6" s="36">
        <f t="shared" si="10"/>
        <v>48.36</v>
      </c>
      <c r="CR6" s="36">
        <f t="shared" si="10"/>
        <v>48.7</v>
      </c>
      <c r="CS6" s="36">
        <f t="shared" si="10"/>
        <v>46.9</v>
      </c>
      <c r="CT6" s="36">
        <f t="shared" si="10"/>
        <v>47.95</v>
      </c>
      <c r="CU6" s="36">
        <f t="shared" si="10"/>
        <v>48.26</v>
      </c>
      <c r="CV6" s="35" t="str">
        <f>IF(CV7="","",IF(CV7="-","【-】","【"&amp;SUBSTITUTE(TEXT(CV7,"#,##0.00"),"-","△")&amp;"】"))</f>
        <v>【55.95】</v>
      </c>
      <c r="CW6" s="36">
        <f>IF(CW7="",NA(),CW7)</f>
        <v>64.31</v>
      </c>
      <c r="CX6" s="36">
        <f t="shared" ref="CX6:DF6" si="11">IF(CX7="",NA(),CX7)</f>
        <v>65.3</v>
      </c>
      <c r="CY6" s="36">
        <f t="shared" si="11"/>
        <v>64.44</v>
      </c>
      <c r="CZ6" s="36">
        <f t="shared" si="11"/>
        <v>66.849999999999994</v>
      </c>
      <c r="DA6" s="36">
        <f t="shared" si="11"/>
        <v>66.459999999999994</v>
      </c>
      <c r="DB6" s="36">
        <f t="shared" si="11"/>
        <v>75.239999999999995</v>
      </c>
      <c r="DC6" s="36">
        <f t="shared" si="11"/>
        <v>74.959999999999994</v>
      </c>
      <c r="DD6" s="36">
        <f t="shared" si="11"/>
        <v>74.63</v>
      </c>
      <c r="DE6" s="36">
        <f t="shared" si="11"/>
        <v>74.900000000000006</v>
      </c>
      <c r="DF6" s="36">
        <f t="shared" si="11"/>
        <v>72.72</v>
      </c>
      <c r="DG6" s="35" t="str">
        <f>IF(DG7="","",IF(DG7="-","【-】","【"&amp;SUBSTITUTE(TEXT(DG7,"#,##0.00"),"-","△")&amp;"】"))</f>
        <v>【73.77】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3.12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0.91</v>
      </c>
      <c r="EJ6" s="36">
        <f t="shared" si="14"/>
        <v>1.26</v>
      </c>
      <c r="EK6" s="36">
        <f t="shared" si="14"/>
        <v>0.78</v>
      </c>
      <c r="EL6" s="36">
        <f t="shared" si="14"/>
        <v>0.56999999999999995</v>
      </c>
      <c r="EM6" s="36">
        <f t="shared" si="14"/>
        <v>0.62</v>
      </c>
      <c r="EN6" s="35" t="str">
        <f>IF(EN7="","",IF(EN7="-","【-】","【"&amp;SUBSTITUTE(TEXT(EN7,"#,##0.00"),"-","△")&amp;"】"))</f>
        <v>【0.54】</v>
      </c>
    </row>
    <row r="7" spans="1:144" s="37" customFormat="1" x14ac:dyDescent="0.15">
      <c r="A7" s="29"/>
      <c r="B7" s="38">
        <v>2018</v>
      </c>
      <c r="C7" s="38">
        <v>393061</v>
      </c>
      <c r="D7" s="38">
        <v>47</v>
      </c>
      <c r="E7" s="38">
        <v>1</v>
      </c>
      <c r="F7" s="38">
        <v>0</v>
      </c>
      <c r="G7" s="38">
        <v>0</v>
      </c>
      <c r="H7" s="38" t="s">
        <v>98</v>
      </c>
      <c r="I7" s="38" t="s">
        <v>99</v>
      </c>
      <c r="J7" s="38" t="s">
        <v>100</v>
      </c>
      <c r="K7" s="38" t="s">
        <v>101</v>
      </c>
      <c r="L7" s="38" t="s">
        <v>102</v>
      </c>
      <c r="M7" s="38" t="s">
        <v>103</v>
      </c>
      <c r="N7" s="39" t="s">
        <v>104</v>
      </c>
      <c r="O7" s="39" t="s">
        <v>105</v>
      </c>
      <c r="P7" s="39">
        <v>99.31</v>
      </c>
      <c r="Q7" s="39">
        <v>1950</v>
      </c>
      <c r="R7" s="39">
        <v>893</v>
      </c>
      <c r="S7" s="39">
        <v>165.48</v>
      </c>
      <c r="T7" s="39">
        <v>5.4</v>
      </c>
      <c r="U7" s="39">
        <v>864</v>
      </c>
      <c r="V7" s="39">
        <v>0.9</v>
      </c>
      <c r="W7" s="39">
        <v>960</v>
      </c>
      <c r="X7" s="39">
        <v>68.05</v>
      </c>
      <c r="Y7" s="39">
        <v>68.239999999999995</v>
      </c>
      <c r="Z7" s="39">
        <v>71.05</v>
      </c>
      <c r="AA7" s="39">
        <v>63.5</v>
      </c>
      <c r="AB7" s="39">
        <v>76.23</v>
      </c>
      <c r="AC7" s="39">
        <v>73.06</v>
      </c>
      <c r="AD7" s="39">
        <v>72.03</v>
      </c>
      <c r="AE7" s="39">
        <v>72.11</v>
      </c>
      <c r="AF7" s="39">
        <v>74.05</v>
      </c>
      <c r="AG7" s="39">
        <v>73.25</v>
      </c>
      <c r="AH7" s="39">
        <v>75.599999999999994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1829.57</v>
      </c>
      <c r="BF7" s="39">
        <v>1744.12</v>
      </c>
      <c r="BG7" s="39">
        <v>1685.48</v>
      </c>
      <c r="BH7" s="39">
        <v>1540.74</v>
      </c>
      <c r="BI7" s="39">
        <v>1489.83</v>
      </c>
      <c r="BJ7" s="39">
        <v>1486.62</v>
      </c>
      <c r="BK7" s="39">
        <v>1510.14</v>
      </c>
      <c r="BL7" s="39">
        <v>1595.62</v>
      </c>
      <c r="BM7" s="39">
        <v>1302.33</v>
      </c>
      <c r="BN7" s="39">
        <v>1274.21</v>
      </c>
      <c r="BO7" s="39">
        <v>1074.1400000000001</v>
      </c>
      <c r="BP7" s="39">
        <v>52.73</v>
      </c>
      <c r="BQ7" s="39">
        <v>48.52</v>
      </c>
      <c r="BR7" s="39">
        <v>42.18</v>
      </c>
      <c r="BS7" s="39">
        <v>52.32</v>
      </c>
      <c r="BT7" s="39">
        <v>49.9</v>
      </c>
      <c r="BU7" s="39">
        <v>24.39</v>
      </c>
      <c r="BV7" s="39">
        <v>22.67</v>
      </c>
      <c r="BW7" s="39">
        <v>37.92</v>
      </c>
      <c r="BX7" s="39">
        <v>40.89</v>
      </c>
      <c r="BY7" s="39">
        <v>41.25</v>
      </c>
      <c r="BZ7" s="39">
        <v>54.36</v>
      </c>
      <c r="CA7" s="39">
        <v>217.54</v>
      </c>
      <c r="CB7" s="39">
        <v>235.66</v>
      </c>
      <c r="CC7" s="39">
        <v>273.17</v>
      </c>
      <c r="CD7" s="39">
        <v>221.94</v>
      </c>
      <c r="CE7" s="39">
        <v>234.73</v>
      </c>
      <c r="CF7" s="39">
        <v>734.18</v>
      </c>
      <c r="CG7" s="39">
        <v>789.62</v>
      </c>
      <c r="CH7" s="39">
        <v>423.18</v>
      </c>
      <c r="CI7" s="39">
        <v>383.2</v>
      </c>
      <c r="CJ7" s="39">
        <v>383.25</v>
      </c>
      <c r="CK7" s="39">
        <v>296.39999999999998</v>
      </c>
      <c r="CL7" s="39">
        <v>86.86</v>
      </c>
      <c r="CM7" s="39">
        <v>86.62</v>
      </c>
      <c r="CN7" s="39">
        <v>66.680000000000007</v>
      </c>
      <c r="CO7" s="39">
        <v>66.680000000000007</v>
      </c>
      <c r="CP7" s="39">
        <v>66.680000000000007</v>
      </c>
      <c r="CQ7" s="39">
        <v>48.36</v>
      </c>
      <c r="CR7" s="39">
        <v>48.7</v>
      </c>
      <c r="CS7" s="39">
        <v>46.9</v>
      </c>
      <c r="CT7" s="39">
        <v>47.95</v>
      </c>
      <c r="CU7" s="39">
        <v>48.26</v>
      </c>
      <c r="CV7" s="39">
        <v>55.95</v>
      </c>
      <c r="CW7" s="39">
        <v>64.31</v>
      </c>
      <c r="CX7" s="39">
        <v>65.3</v>
      </c>
      <c r="CY7" s="39">
        <v>64.44</v>
      </c>
      <c r="CZ7" s="39">
        <v>66.849999999999994</v>
      </c>
      <c r="DA7" s="39">
        <v>66.459999999999994</v>
      </c>
      <c r="DB7" s="39">
        <v>75.239999999999995</v>
      </c>
      <c r="DC7" s="39">
        <v>74.959999999999994</v>
      </c>
      <c r="DD7" s="39">
        <v>74.63</v>
      </c>
      <c r="DE7" s="39">
        <v>74.900000000000006</v>
      </c>
      <c r="DF7" s="39">
        <v>72.72</v>
      </c>
      <c r="DG7" s="39">
        <v>73.77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3.12</v>
      </c>
      <c r="EE7" s="39">
        <v>0</v>
      </c>
      <c r="EF7" s="39">
        <v>0</v>
      </c>
      <c r="EG7" s="39">
        <v>0</v>
      </c>
      <c r="EH7" s="39">
        <v>0</v>
      </c>
      <c r="EI7" s="39">
        <v>0.91</v>
      </c>
      <c r="EJ7" s="39">
        <v>1.26</v>
      </c>
      <c r="EK7" s="39">
        <v>0.78</v>
      </c>
      <c r="EL7" s="39">
        <v>0.56999999999999995</v>
      </c>
      <c r="EM7" s="39">
        <v>0.62</v>
      </c>
      <c r="EN7" s="39">
        <v>0.54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106</v>
      </c>
      <c r="C9" s="41" t="s">
        <v>107</v>
      </c>
      <c r="D9" s="41" t="s">
        <v>108</v>
      </c>
      <c r="E9" s="41" t="s">
        <v>109</v>
      </c>
      <c r="F9" s="41" t="s">
        <v>110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48</v>
      </c>
      <c r="B10" s="42">
        <f>DATEVALUE($B$6-4&amp;"年1月1日")</f>
        <v>41640</v>
      </c>
      <c r="C10" s="42">
        <f>DATEVALUE($B$6-3&amp;"年1月1日")</f>
        <v>42005</v>
      </c>
      <c r="D10" s="42">
        <f>DATEVALUE($B$6-2&amp;"年1月1日")</f>
        <v>42370</v>
      </c>
      <c r="E10" s="42">
        <f>DATEVALUE($B$6-1&amp;"年1月1日")</f>
        <v>42736</v>
      </c>
      <c r="F10" s="42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UVLGuser01</cp:lastModifiedBy>
  <dcterms:created xsi:type="dcterms:W3CDTF">2019-12-05T04:39:28Z</dcterms:created>
  <dcterms:modified xsi:type="dcterms:W3CDTF">2020-01-15T04:56:56Z</dcterms:modified>
  <cp:category/>
</cp:coreProperties>
</file>