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0155\Desktop\"/>
    </mc:Choice>
  </mc:AlternateContent>
  <xr:revisionPtr revIDLastSave="0" documentId="13_ncr:1_{B8A01338-2EDE-4791-9403-4A5B4A842C8F}" xr6:coauthVersionLast="36" xr6:coauthVersionMax="36" xr10:uidLastSave="{00000000-0000-0000-0000-000000000000}"/>
  <workbookProtection workbookAlgorithmName="SHA-512" workbookHashValue="9u773p1UZz/0lw+CgJKxVVqWuMGq1VKrkB+jeDeZthacE1+mBNrVkotMz6NAKsVoscvZ0FODH6U5C/OwNa7otA==" workbookSaltValue="cJsvxU+DhVFIsInDLMKCyw==" workbookSpinCount="100000" lockStructure="1"/>
  <bookViews>
    <workbookView xWindow="0" yWindow="0" windowWidth="20490" windowHeight="7545" xr2:uid="{00000000-000D-0000-FFFF-FFFF00000000}"/>
  </bookViews>
  <sheets>
    <sheet name="法非適用_下水道事業" sheetId="4" r:id="rId1"/>
    <sheet name="データ" sheetId="5" state="hidden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6" i="4" s="1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AL10" i="4" s="1"/>
  <c r="U6" i="5"/>
  <c r="BB8" i="4" s="1"/>
  <c r="T6" i="5"/>
  <c r="AT8" i="4" s="1"/>
  <c r="S6" i="5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I86" i="4"/>
  <c r="E86" i="4"/>
  <c r="AT10" i="4"/>
  <c r="I10" i="4"/>
  <c r="AL8" i="4"/>
  <c r="P8" i="4"/>
  <c r="I8" i="4"/>
  <c r="C10" i="5" l="1"/>
  <c r="D10" i="5"/>
  <c r="E10" i="5"/>
  <c r="B10" i="5"/>
</calcChain>
</file>

<file path=xl/sharedStrings.xml><?xml version="1.0" encoding="utf-8"?>
<sst xmlns="http://schemas.openxmlformats.org/spreadsheetml/2006/main" count="228" uniqueCount="114">
  <si>
    <t>経営比較分析表（平成30年度決算）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</si>
  <si>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</si>
  <si>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</si>
  <si>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</si>
  <si>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</si>
  <si>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</si>
  <si>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</si>
  <si>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</si>
  <si>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</si>
  <si>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</si>
  <si>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</si>
  <si>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</si>
  <si>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</si>
  <si>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</si>
  <si>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</si>
  <si>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</si>
  <si>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</si>
  <si>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</si>
  <si>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</si>
  <si>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</si>
  <si>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</si>
  <si>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</si>
  <si>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</si>
  <si>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平成30年度全国平均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</si>
  <si>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</si>
  <si>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</si>
  <si>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</si>
  <si>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</si>
  <si>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</si>
  <si>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</si>
  <si>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</si>
  <si>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</si>
  <si>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</si>
  <si>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</si>
  <si>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</si>
  <si>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</si>
  <si>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</si>
  <si>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</si>
  <si>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</si>
  <si>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</si>
  <si>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</si>
  <si>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</si>
  <si>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</si>
  <si>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</si>
  <si>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</si>
  <si>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</si>
  <si>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</si>
  <si>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</si>
  <si>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</si>
  <si>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</si>
  <si>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</si>
  <si>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</si>
  <si>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</si>
  <si>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</si>
  <si>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</si>
  <si>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</si>
  <si>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</si>
  <si>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</si>
  <si>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</si>
  <si>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</si>
  <si>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</si>
  <si>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</si>
  <si>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</si>
  <si>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</si>
  <si>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</si>
  <si>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</si>
  <si>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</si>
  <si>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</si>
  <si>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</si>
  <si>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</si>
  <si>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</si>
  <si>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</si>
  <si>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</si>
  <si>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</si>
  <si>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</si>
  <si>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</si>
  <si>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</si>
  <si>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</si>
  <si>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</si>
  <si>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</si>
  <si>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</si>
  <si>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</si>
  <si>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</si>
  <si>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</si>
  <si>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</si>
  <si>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</si>
  <si>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</si>
  <si>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</si>
  <si>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</si>
  <si>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</si>
  <si>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</si>
  <si>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</si>
  <si>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</si>
  <si>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</si>
  <si>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</si>
  <si>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</si>
  <si>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</si>
  <si>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</si>
  <si>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高知県　芸西村</t>
  </si>
  <si>
    <t>法非適用</t>
  </si>
  <si>
    <t>下水道事業</t>
  </si>
  <si>
    <t>特定環境保全公共下水道</t>
  </si>
  <si>
    <t>D2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</si>
  <si>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</si>
  <si>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</si>
  <si>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</si>
  <si>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</si>
  <si>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</si>
  <si>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</si>
  <si>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</si>
  <si>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</si>
  <si>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収益的収支比率はほぼ100％に近くなっているが、収益の多くを一般会計からの繰入金に頼っている状況である。今後は料金収入の増加を図り、経費を抑える必要がある。　　　　　　　　　　　　　　　経費回収率及び汚水処理原価は平均値より良好である、維持管理業務を民間に委託し、長期契約にするなど経費節減に努めた結果である。今後は施設の老朽化に伴う修繕費の増加など、収支の悪化も見込まれるため注意する必要がある。　　　　　　　　　　施設利用率は平均値を上回っているが、依然として低率である。水洗化率のさらなる上昇を図り、使用水量の増加に努めたい。</t>
    <rPh sb="0" eb="3">
      <t>シュウエキテキ</t>
    </rPh>
    <rPh sb="3" eb="5">
      <t>シュウシ</t>
    </rPh>
    <rPh sb="5" eb="7">
      <t>ヒリツ</t>
    </rPh>
    <rPh sb="15" eb="16">
      <t>チカ</t>
    </rPh>
    <rPh sb="24" eb="26">
      <t>シュウエキ</t>
    </rPh>
    <rPh sb="27" eb="28">
      <t>オオ</t>
    </rPh>
    <rPh sb="30" eb="32">
      <t>イッパン</t>
    </rPh>
    <rPh sb="32" eb="34">
      <t>カイケイ</t>
    </rPh>
    <rPh sb="37" eb="39">
      <t>クリイレ</t>
    </rPh>
    <rPh sb="39" eb="40">
      <t>キン</t>
    </rPh>
    <rPh sb="41" eb="42">
      <t>タヨ</t>
    </rPh>
    <rPh sb="46" eb="48">
      <t>ジョウキョウ</t>
    </rPh>
    <rPh sb="52" eb="54">
      <t>コンゴ</t>
    </rPh>
    <rPh sb="55" eb="57">
      <t>リョウキン</t>
    </rPh>
    <rPh sb="57" eb="59">
      <t>シュウニュウ</t>
    </rPh>
    <rPh sb="60" eb="62">
      <t>ゾウカ</t>
    </rPh>
    <rPh sb="63" eb="64">
      <t>ハカ</t>
    </rPh>
    <rPh sb="66" eb="68">
      <t>ケイヒ</t>
    </rPh>
    <rPh sb="69" eb="70">
      <t>オサ</t>
    </rPh>
    <rPh sb="72" eb="74">
      <t>ヒツヨウ</t>
    </rPh>
    <rPh sb="93" eb="95">
      <t>ケイヒ</t>
    </rPh>
    <rPh sb="95" eb="97">
      <t>カイシュウ</t>
    </rPh>
    <rPh sb="97" eb="98">
      <t>リツ</t>
    </rPh>
    <rPh sb="98" eb="99">
      <t>オヨ</t>
    </rPh>
    <rPh sb="100" eb="102">
      <t>オスイ</t>
    </rPh>
    <rPh sb="102" eb="104">
      <t>ショリ</t>
    </rPh>
    <rPh sb="104" eb="106">
      <t>ゲンカ</t>
    </rPh>
    <rPh sb="107" eb="110">
      <t>ヘイキンチ</t>
    </rPh>
    <rPh sb="112" eb="114">
      <t>リョウコウ</t>
    </rPh>
    <rPh sb="118" eb="120">
      <t>イジ</t>
    </rPh>
    <rPh sb="120" eb="122">
      <t>カンリ</t>
    </rPh>
    <rPh sb="122" eb="124">
      <t>ギョウム</t>
    </rPh>
    <rPh sb="125" eb="127">
      <t>ミンカン</t>
    </rPh>
    <rPh sb="128" eb="130">
      <t>イタク</t>
    </rPh>
    <rPh sb="132" eb="134">
      <t>チョウキ</t>
    </rPh>
    <rPh sb="134" eb="136">
      <t>ケイヤク</t>
    </rPh>
    <rPh sb="141" eb="143">
      <t>ケイヒ</t>
    </rPh>
    <rPh sb="143" eb="145">
      <t>セツゲン</t>
    </rPh>
    <rPh sb="146" eb="147">
      <t>ツト</t>
    </rPh>
    <rPh sb="149" eb="151">
      <t>ケッカ</t>
    </rPh>
    <rPh sb="155" eb="157">
      <t>コンゴ</t>
    </rPh>
    <rPh sb="158" eb="160">
      <t>シセツ</t>
    </rPh>
    <rPh sb="161" eb="164">
      <t>ロウキュウカ</t>
    </rPh>
    <rPh sb="165" eb="166">
      <t>トモナ</t>
    </rPh>
    <rPh sb="167" eb="170">
      <t>シュウゼンヒ</t>
    </rPh>
    <rPh sb="171" eb="173">
      <t>ゾウカ</t>
    </rPh>
    <rPh sb="176" eb="178">
      <t>シュウシ</t>
    </rPh>
    <rPh sb="179" eb="181">
      <t>アッカ</t>
    </rPh>
    <rPh sb="182" eb="184">
      <t>ミコ</t>
    </rPh>
    <rPh sb="189" eb="191">
      <t>チュウイ</t>
    </rPh>
    <rPh sb="193" eb="195">
      <t>ヒツヨウ</t>
    </rPh>
    <rPh sb="209" eb="211">
      <t>シセツ</t>
    </rPh>
    <rPh sb="211" eb="213">
      <t>リヨウ</t>
    </rPh>
    <rPh sb="213" eb="214">
      <t>リツ</t>
    </rPh>
    <rPh sb="215" eb="218">
      <t>ヘイキンチ</t>
    </rPh>
    <rPh sb="219" eb="221">
      <t>ウワマワ</t>
    </rPh>
    <rPh sb="227" eb="229">
      <t>イゼン</t>
    </rPh>
    <rPh sb="232" eb="234">
      <t>テイリツ</t>
    </rPh>
    <rPh sb="238" eb="241">
      <t>スイセンカ</t>
    </rPh>
    <rPh sb="241" eb="242">
      <t>リツ</t>
    </rPh>
    <rPh sb="247" eb="249">
      <t>ジョウショウ</t>
    </rPh>
    <rPh sb="250" eb="251">
      <t>ハカ</t>
    </rPh>
    <rPh sb="253" eb="255">
      <t>シヨウ</t>
    </rPh>
    <rPh sb="255" eb="257">
      <t>スイリョウ</t>
    </rPh>
    <rPh sb="258" eb="260">
      <t>ゾウカ</t>
    </rPh>
    <rPh sb="261" eb="262">
      <t>ツト</t>
    </rPh>
    <phoneticPr fontId="4"/>
  </si>
  <si>
    <t>共用開始から17年が経過している。処理場等の電気・機械設備は、平成21年に策定した長寿命化計画による対策工事が平成29年度に完了した。計画的に回収を実施しており、工事費の低減に努めている。　　　　　　　　　　　　　　　　　　　　　　管渠は小口径の塩ビ管がほとんどを占めていることから、現在は目立った老朽化は見られない。しかし、今後策定するｽﾄｯｸﾏﾈｼﾞﾒﾝﾄ計画には機械・電気設備に加え管渠の老朽化対策も講じる予定である。</t>
    <rPh sb="0" eb="2">
      <t>キョウヨウ</t>
    </rPh>
    <rPh sb="2" eb="4">
      <t>カイシ</t>
    </rPh>
    <rPh sb="8" eb="9">
      <t>ネン</t>
    </rPh>
    <rPh sb="10" eb="12">
      <t>ケイカ</t>
    </rPh>
    <rPh sb="17" eb="20">
      <t>ショリジョウ</t>
    </rPh>
    <rPh sb="20" eb="21">
      <t>トウ</t>
    </rPh>
    <rPh sb="22" eb="24">
      <t>デンキ</t>
    </rPh>
    <rPh sb="25" eb="27">
      <t>キカイ</t>
    </rPh>
    <rPh sb="27" eb="29">
      <t>セツビ</t>
    </rPh>
    <rPh sb="31" eb="33">
      <t>ヘイセイ</t>
    </rPh>
    <rPh sb="37" eb="39">
      <t>サクテイ</t>
    </rPh>
    <rPh sb="41" eb="44">
      <t>チョウジュミョウ</t>
    </rPh>
    <rPh sb="44" eb="45">
      <t>カ</t>
    </rPh>
    <rPh sb="45" eb="47">
      <t>ケイカク</t>
    </rPh>
    <rPh sb="50" eb="52">
      <t>タイサク</t>
    </rPh>
    <rPh sb="52" eb="54">
      <t>コウジ</t>
    </rPh>
    <rPh sb="55" eb="57">
      <t>ヘイセイ</t>
    </rPh>
    <rPh sb="59" eb="61">
      <t>ネンド</t>
    </rPh>
    <rPh sb="62" eb="64">
      <t>カンリョウ</t>
    </rPh>
    <rPh sb="67" eb="70">
      <t>ケイカクテキ</t>
    </rPh>
    <rPh sb="71" eb="73">
      <t>カイシュウ</t>
    </rPh>
    <rPh sb="74" eb="76">
      <t>ジッシ</t>
    </rPh>
    <rPh sb="81" eb="83">
      <t>コウジ</t>
    </rPh>
    <rPh sb="83" eb="84">
      <t>ヒ</t>
    </rPh>
    <rPh sb="85" eb="87">
      <t>テイゲン</t>
    </rPh>
    <rPh sb="88" eb="89">
      <t>ツト</t>
    </rPh>
    <rPh sb="116" eb="118">
      <t>カンキョ</t>
    </rPh>
    <rPh sb="119" eb="122">
      <t>ショウコウケイ</t>
    </rPh>
    <rPh sb="123" eb="124">
      <t>エン</t>
    </rPh>
    <rPh sb="125" eb="126">
      <t>カン</t>
    </rPh>
    <rPh sb="132" eb="133">
      <t>シ</t>
    </rPh>
    <rPh sb="142" eb="144">
      <t>ゲンザイ</t>
    </rPh>
    <rPh sb="145" eb="147">
      <t>メダ</t>
    </rPh>
    <rPh sb="149" eb="152">
      <t>ロウキュウカ</t>
    </rPh>
    <rPh sb="153" eb="154">
      <t>ミ</t>
    </rPh>
    <rPh sb="163" eb="165">
      <t>コンゴ</t>
    </rPh>
    <rPh sb="165" eb="167">
      <t>サクテイ</t>
    </rPh>
    <rPh sb="180" eb="182">
      <t>ケイカク</t>
    </rPh>
    <rPh sb="184" eb="186">
      <t>キカイ</t>
    </rPh>
    <rPh sb="187" eb="189">
      <t>デンキ</t>
    </rPh>
    <rPh sb="189" eb="191">
      <t>セツビ</t>
    </rPh>
    <rPh sb="192" eb="193">
      <t>クワ</t>
    </rPh>
    <rPh sb="194" eb="196">
      <t>カンキョ</t>
    </rPh>
    <rPh sb="197" eb="200">
      <t>ロウキュウカ</t>
    </rPh>
    <rPh sb="200" eb="202">
      <t>タイサク</t>
    </rPh>
    <rPh sb="203" eb="204">
      <t>コウ</t>
    </rPh>
    <rPh sb="206" eb="208">
      <t>ヨテイ</t>
    </rPh>
    <phoneticPr fontId="4"/>
  </si>
  <si>
    <t>共用開始から17年が経過し、水洗化率は順調に上昇している。経費回収率及び汚水処理原価も良好に推移しており、経費の節減は図られている。しかし、今後は施設の老朽化や人件費の高騰に伴い、維持管理費の増高が想定されることから、慎重な経営を行わなければならない。　　　　　　　　　　　　　処理場施設及び管渠の建設工事は概ね完了しており、今後は必要最小限の改修・更新工事に留め、また、下水道への加入促進を行い収支の改善に努める。</t>
    <rPh sb="0" eb="2">
      <t>キョウヨウ</t>
    </rPh>
    <rPh sb="2" eb="4">
      <t>カイシ</t>
    </rPh>
    <rPh sb="8" eb="9">
      <t>ネン</t>
    </rPh>
    <rPh sb="10" eb="12">
      <t>ケイカ</t>
    </rPh>
    <rPh sb="14" eb="17">
      <t>スイセンカ</t>
    </rPh>
    <rPh sb="17" eb="18">
      <t>リツ</t>
    </rPh>
    <rPh sb="19" eb="21">
      <t>ジュンチョウ</t>
    </rPh>
    <rPh sb="22" eb="24">
      <t>ジョウショウ</t>
    </rPh>
    <rPh sb="29" eb="31">
      <t>ケイヒ</t>
    </rPh>
    <rPh sb="31" eb="33">
      <t>カイシュウ</t>
    </rPh>
    <rPh sb="33" eb="34">
      <t>リツ</t>
    </rPh>
    <rPh sb="34" eb="35">
      <t>オヨ</t>
    </rPh>
    <rPh sb="36" eb="38">
      <t>オスイ</t>
    </rPh>
    <rPh sb="38" eb="40">
      <t>ショリ</t>
    </rPh>
    <rPh sb="40" eb="42">
      <t>ゲンカ</t>
    </rPh>
    <rPh sb="43" eb="45">
      <t>リョウコウ</t>
    </rPh>
    <rPh sb="46" eb="48">
      <t>スイイ</t>
    </rPh>
    <rPh sb="53" eb="55">
      <t>ケイヒ</t>
    </rPh>
    <rPh sb="56" eb="58">
      <t>セツゲン</t>
    </rPh>
    <rPh sb="59" eb="60">
      <t>ハカ</t>
    </rPh>
    <rPh sb="70" eb="72">
      <t>コンゴ</t>
    </rPh>
    <rPh sb="73" eb="75">
      <t>シセツ</t>
    </rPh>
    <rPh sb="76" eb="79">
      <t>ロウキュウカ</t>
    </rPh>
    <rPh sb="80" eb="83">
      <t>ジンケンヒ</t>
    </rPh>
    <rPh sb="84" eb="86">
      <t>コウトウ</t>
    </rPh>
    <rPh sb="87" eb="88">
      <t>トモナ</t>
    </rPh>
    <rPh sb="90" eb="92">
      <t>イジ</t>
    </rPh>
    <rPh sb="92" eb="94">
      <t>カンリ</t>
    </rPh>
    <rPh sb="94" eb="95">
      <t>ヒ</t>
    </rPh>
    <rPh sb="96" eb="98">
      <t>ゾウコウ</t>
    </rPh>
    <rPh sb="99" eb="101">
      <t>ソウテイ</t>
    </rPh>
    <rPh sb="109" eb="111">
      <t>シンチョウ</t>
    </rPh>
    <rPh sb="112" eb="114">
      <t>ケイエイ</t>
    </rPh>
    <rPh sb="115" eb="116">
      <t>オコナ</t>
    </rPh>
    <rPh sb="139" eb="142">
      <t>ショリジョウ</t>
    </rPh>
    <rPh sb="142" eb="144">
      <t>シセツ</t>
    </rPh>
    <rPh sb="144" eb="145">
      <t>オヨ</t>
    </rPh>
    <rPh sb="146" eb="148">
      <t>カンキョ</t>
    </rPh>
    <rPh sb="149" eb="151">
      <t>ケンセツ</t>
    </rPh>
    <rPh sb="151" eb="153">
      <t>コウジ</t>
    </rPh>
    <rPh sb="154" eb="155">
      <t>オオム</t>
    </rPh>
    <rPh sb="156" eb="158">
      <t>カンリョウ</t>
    </rPh>
    <rPh sb="163" eb="165">
      <t>コンゴ</t>
    </rPh>
    <rPh sb="166" eb="171">
      <t>ヒツヨウサイショウゲン</t>
    </rPh>
    <rPh sb="172" eb="174">
      <t>カイシュウ</t>
    </rPh>
    <rPh sb="175" eb="177">
      <t>コウシン</t>
    </rPh>
    <rPh sb="177" eb="179">
      <t>コウジ</t>
    </rPh>
    <rPh sb="180" eb="181">
      <t>トド</t>
    </rPh>
    <rPh sb="186" eb="189">
      <t>ゲスイドウ</t>
    </rPh>
    <rPh sb="191" eb="193">
      <t>カニュウ</t>
    </rPh>
    <rPh sb="193" eb="195">
      <t>ソクシン</t>
    </rPh>
    <rPh sb="196" eb="197">
      <t>オコナ</t>
    </rPh>
    <rPh sb="198" eb="200">
      <t>シュウシ</t>
    </rPh>
    <rPh sb="201" eb="203">
      <t>カイゼン</t>
    </rPh>
    <rPh sb="204" eb="205">
      <t>ツト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</si>
</sst>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1B-472B-93B0-0D3A3234D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0.08</c:v>
                </c:pt>
                <c:pt idx="1">
                  <c:v>0.26</c:v>
                </c:pt>
                <c:pt idx="2">
                  <c:v>0.09</c:v>
                </c:pt>
                <c:pt idx="3">
                  <c:v>0.09</c:v>
                </c:pt>
                <c:pt idx="4">
                  <c:v>0.13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1B-472B-93B0-0D3A3234D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45.6</c:v>
                </c:pt>
                <c:pt idx="1">
                  <c:v>44.4</c:v>
                </c:pt>
                <c:pt idx="2">
                  <c:v>45.02</c:v>
                </c:pt>
                <c:pt idx="3">
                  <c:v>43.56</c:v>
                </c:pt>
                <c:pt idx="4">
                  <c:v>43.78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EF-40F8-A319-C79F5B60B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34.74</c:v>
                </c:pt>
                <c:pt idx="1">
                  <c:v>36.65</c:v>
                </c:pt>
                <c:pt idx="2">
                  <c:v>42.9</c:v>
                </c:pt>
                <c:pt idx="3">
                  <c:v>43.36</c:v>
                </c:pt>
                <c:pt idx="4">
                  <c:v>42.56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EF-40F8-A319-C79F5B60B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71.680000000000007</c:v>
                </c:pt>
                <c:pt idx="1">
                  <c:v>72.97</c:v>
                </c:pt>
                <c:pt idx="2">
                  <c:v>74.13</c:v>
                </c:pt>
                <c:pt idx="3">
                  <c:v>74.13</c:v>
                </c:pt>
                <c:pt idx="4">
                  <c:v>75.58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9D-4C00-ACFA-D2103A9C3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70.14</c:v>
                </c:pt>
                <c:pt idx="1">
                  <c:v>68.83</c:v>
                </c:pt>
                <c:pt idx="2">
                  <c:v>83.5</c:v>
                </c:pt>
                <c:pt idx="3">
                  <c:v>83.06</c:v>
                </c:pt>
                <c:pt idx="4">
                  <c:v>83.32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9D-4C00-ACFA-D2103A9C3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99.13</c:v>
                </c:pt>
                <c:pt idx="1">
                  <c:v>99.23</c:v>
                </c:pt>
                <c:pt idx="2">
                  <c:v>99.34</c:v>
                </c:pt>
                <c:pt idx="3">
                  <c:v>99.23</c:v>
                </c:pt>
                <c:pt idx="4">
                  <c:v>99.23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79-4780-B85B-5164A75DB1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79-4780-B85B-5164A75DB1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E9-4167-9AAF-33289A9C4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E9-4167-9AAF-33289A9C4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F3-4BDC-9A2A-182F4A198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F3-4BDC-9A2A-182F4A198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0E-4A0B-8784-1CF503436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0E-4A0B-8784-1CF503436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04-40E5-B4A0-C1F57DDD3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04-40E5-B4A0-C1F57DDD3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369.82</c:v>
                </c:pt>
                <c:pt idx="2">
                  <c:v>437.96</c:v>
                </c:pt>
                <c:pt idx="3">
                  <c:v>294.8</c:v>
                </c:pt>
                <c:pt idx="4">
                  <c:v>697.6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30-43E6-BC48-22999D9DA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1671.86</c:v>
                </c:pt>
                <c:pt idx="1">
                  <c:v>1673.47</c:v>
                </c:pt>
                <c:pt idx="2">
                  <c:v>1298.9100000000001</c:v>
                </c:pt>
                <c:pt idx="3">
                  <c:v>1243.71</c:v>
                </c:pt>
                <c:pt idx="4">
                  <c:v>1194.1500000000001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30-43E6-BC48-22999D9DA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129.88</c:v>
                </c:pt>
                <c:pt idx="1">
                  <c:v>132.76</c:v>
                </c:pt>
                <c:pt idx="2">
                  <c:v>146.97</c:v>
                </c:pt>
                <c:pt idx="3">
                  <c:v>126.88</c:v>
                </c:pt>
                <c:pt idx="4">
                  <c:v>97.08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B9-469D-B70A-2B1C59A2BC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50.54</c:v>
                </c:pt>
                <c:pt idx="1">
                  <c:v>49.22</c:v>
                </c:pt>
                <c:pt idx="2">
                  <c:v>69.87</c:v>
                </c:pt>
                <c:pt idx="3">
                  <c:v>74.3</c:v>
                </c:pt>
                <c:pt idx="4">
                  <c:v>72.260000000000005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B9-469D-B70A-2B1C59A2BC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111.81</c:v>
                </c:pt>
                <c:pt idx="1">
                  <c:v>109.27</c:v>
                </c:pt>
                <c:pt idx="2">
                  <c:v>99.49</c:v>
                </c:pt>
                <c:pt idx="3">
                  <c:v>114.8</c:v>
                </c:pt>
                <c:pt idx="4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52-45BF-A5E1-EFCD4CB9A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320.36</c:v>
                </c:pt>
                <c:pt idx="1">
                  <c:v>332.02</c:v>
                </c:pt>
                <c:pt idx="2">
                  <c:v>234.96</c:v>
                </c:pt>
                <c:pt idx="3">
                  <c:v>221.81</c:v>
                </c:pt>
                <c:pt idx="4">
                  <c:v>230.02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52-45BF-A5E1-EFCD4CB9A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【1,209.40】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【83.36】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【219.46】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【74.48】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6"/>
  <sheetViews>
    <sheetView showGridLines="0" tabSelected="1" zoomScale="85" zoomScaleNormal="85" workbookViewId="0">
      <selection activeCell="AF6" sqref="AF6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3" t="s">
        <v>0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</row>
    <row r="3" spans="1:78" ht="9.75" customHeight="1" x14ac:dyDescent="0.15">
      <c r="A3" s="2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</row>
    <row r="4" spans="1:78" ht="9.75" customHeight="1" x14ac:dyDescent="0.15">
      <c r="A4" s="2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4" t="str">
        <f>データ!H6</f>
        <v>高知県　芸西村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64" t="s">
        <v>1</v>
      </c>
      <c r="C7" s="64"/>
      <c r="D7" s="64"/>
      <c r="E7" s="64"/>
      <c r="F7" s="64"/>
      <c r="G7" s="64"/>
      <c r="H7" s="64"/>
      <c r="I7" s="64" t="s">
        <v>2</v>
      </c>
      <c r="J7" s="64"/>
      <c r="K7" s="64"/>
      <c r="L7" s="64"/>
      <c r="M7" s="64"/>
      <c r="N7" s="64"/>
      <c r="O7" s="64"/>
      <c r="P7" s="64" t="s">
        <v>3</v>
      </c>
      <c r="Q7" s="64"/>
      <c r="R7" s="64"/>
      <c r="S7" s="64"/>
      <c r="T7" s="64"/>
      <c r="U7" s="64"/>
      <c r="V7" s="64"/>
      <c r="W7" s="64" t="s">
        <v>4</v>
      </c>
      <c r="X7" s="64"/>
      <c r="Y7" s="64"/>
      <c r="Z7" s="64"/>
      <c r="AA7" s="64"/>
      <c r="AB7" s="64"/>
      <c r="AC7" s="64"/>
      <c r="AD7" s="64" t="s">
        <v>5</v>
      </c>
      <c r="AE7" s="64"/>
      <c r="AF7" s="64"/>
      <c r="AG7" s="64"/>
      <c r="AH7" s="64"/>
      <c r="AI7" s="64"/>
      <c r="AJ7" s="64"/>
      <c r="AK7" s="3"/>
      <c r="AL7" s="64" t="s">
        <v>6</v>
      </c>
      <c r="AM7" s="64"/>
      <c r="AN7" s="64"/>
      <c r="AO7" s="64"/>
      <c r="AP7" s="64"/>
      <c r="AQ7" s="64"/>
      <c r="AR7" s="64"/>
      <c r="AS7" s="64"/>
      <c r="AT7" s="64" t="s">
        <v>7</v>
      </c>
      <c r="AU7" s="64"/>
      <c r="AV7" s="64"/>
      <c r="AW7" s="64"/>
      <c r="AX7" s="64"/>
      <c r="AY7" s="64"/>
      <c r="AZ7" s="64"/>
      <c r="BA7" s="64"/>
      <c r="BB7" s="64" t="s">
        <v>8</v>
      </c>
      <c r="BC7" s="64"/>
      <c r="BD7" s="64"/>
      <c r="BE7" s="64"/>
      <c r="BF7" s="64"/>
      <c r="BG7" s="64"/>
      <c r="BH7" s="64"/>
      <c r="BI7" s="64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71" t="str">
        <f>データ!I6</f>
        <v>法非適用</v>
      </c>
      <c r="C8" s="71"/>
      <c r="D8" s="71"/>
      <c r="E8" s="71"/>
      <c r="F8" s="71"/>
      <c r="G8" s="71"/>
      <c r="H8" s="71"/>
      <c r="I8" s="71" t="str">
        <f>データ!J6</f>
        <v>下水道事業</v>
      </c>
      <c r="J8" s="71"/>
      <c r="K8" s="71"/>
      <c r="L8" s="71"/>
      <c r="M8" s="71"/>
      <c r="N8" s="71"/>
      <c r="O8" s="71"/>
      <c r="P8" s="71" t="str">
        <f>データ!K6</f>
        <v>特定環境保全公共下水道</v>
      </c>
      <c r="Q8" s="71"/>
      <c r="R8" s="71"/>
      <c r="S8" s="71"/>
      <c r="T8" s="71"/>
      <c r="U8" s="71"/>
      <c r="V8" s="71"/>
      <c r="W8" s="71" t="str">
        <f>データ!L6</f>
        <v>D2</v>
      </c>
      <c r="X8" s="71"/>
      <c r="Y8" s="71"/>
      <c r="Z8" s="71"/>
      <c r="AA8" s="71"/>
      <c r="AB8" s="71"/>
      <c r="AC8" s="71"/>
      <c r="AD8" s="72" t="str">
        <f>データ!$M$6</f>
        <v>非設置</v>
      </c>
      <c r="AE8" s="72"/>
      <c r="AF8" s="72"/>
      <c r="AG8" s="72"/>
      <c r="AH8" s="72"/>
      <c r="AI8" s="72"/>
      <c r="AJ8" s="72"/>
      <c r="AK8" s="3"/>
      <c r="AL8" s="68">
        <f>データ!S6</f>
        <v>3785</v>
      </c>
      <c r="AM8" s="68"/>
      <c r="AN8" s="68"/>
      <c r="AO8" s="68"/>
      <c r="AP8" s="68"/>
      <c r="AQ8" s="68"/>
      <c r="AR8" s="68"/>
      <c r="AS8" s="68"/>
      <c r="AT8" s="67">
        <f>データ!T6</f>
        <v>39.6</v>
      </c>
      <c r="AU8" s="67"/>
      <c r="AV8" s="67"/>
      <c r="AW8" s="67"/>
      <c r="AX8" s="67"/>
      <c r="AY8" s="67"/>
      <c r="AZ8" s="67"/>
      <c r="BA8" s="67"/>
      <c r="BB8" s="67">
        <f>データ!U6</f>
        <v>95.58</v>
      </c>
      <c r="BC8" s="67"/>
      <c r="BD8" s="67"/>
      <c r="BE8" s="67"/>
      <c r="BF8" s="67"/>
      <c r="BG8" s="67"/>
      <c r="BH8" s="67"/>
      <c r="BI8" s="67"/>
      <c r="BJ8" s="3"/>
      <c r="BK8" s="3"/>
      <c r="BL8" s="69" t="s">
        <v>10</v>
      </c>
      <c r="BM8" s="70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64" t="s">
        <v>12</v>
      </c>
      <c r="C9" s="64"/>
      <c r="D9" s="64"/>
      <c r="E9" s="64"/>
      <c r="F9" s="64"/>
      <c r="G9" s="64"/>
      <c r="H9" s="64"/>
      <c r="I9" s="64" t="s">
        <v>13</v>
      </c>
      <c r="J9" s="64"/>
      <c r="K9" s="64"/>
      <c r="L9" s="64"/>
      <c r="M9" s="64"/>
      <c r="N9" s="64"/>
      <c r="O9" s="64"/>
      <c r="P9" s="64" t="s">
        <v>14</v>
      </c>
      <c r="Q9" s="64"/>
      <c r="R9" s="64"/>
      <c r="S9" s="64"/>
      <c r="T9" s="64"/>
      <c r="U9" s="64"/>
      <c r="V9" s="64"/>
      <c r="W9" s="64" t="s">
        <v>15</v>
      </c>
      <c r="X9" s="64"/>
      <c r="Y9" s="64"/>
      <c r="Z9" s="64"/>
      <c r="AA9" s="64"/>
      <c r="AB9" s="64"/>
      <c r="AC9" s="64"/>
      <c r="AD9" s="64" t="s">
        <v>16</v>
      </c>
      <c r="AE9" s="64"/>
      <c r="AF9" s="64"/>
      <c r="AG9" s="64"/>
      <c r="AH9" s="64"/>
      <c r="AI9" s="64"/>
      <c r="AJ9" s="64"/>
      <c r="AK9" s="3"/>
      <c r="AL9" s="64" t="s">
        <v>17</v>
      </c>
      <c r="AM9" s="64"/>
      <c r="AN9" s="64"/>
      <c r="AO9" s="64"/>
      <c r="AP9" s="64"/>
      <c r="AQ9" s="64"/>
      <c r="AR9" s="64"/>
      <c r="AS9" s="64"/>
      <c r="AT9" s="64" t="s">
        <v>18</v>
      </c>
      <c r="AU9" s="64"/>
      <c r="AV9" s="64"/>
      <c r="AW9" s="64"/>
      <c r="AX9" s="64"/>
      <c r="AY9" s="64"/>
      <c r="AZ9" s="64"/>
      <c r="BA9" s="64"/>
      <c r="BB9" s="64" t="s">
        <v>19</v>
      </c>
      <c r="BC9" s="64"/>
      <c r="BD9" s="64"/>
      <c r="BE9" s="64"/>
      <c r="BF9" s="64"/>
      <c r="BG9" s="64"/>
      <c r="BH9" s="64"/>
      <c r="BI9" s="64"/>
      <c r="BJ9" s="3"/>
      <c r="BK9" s="3"/>
      <c r="BL9" s="65" t="s">
        <v>20</v>
      </c>
      <c r="BM9" s="66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67" t="str">
        <f>データ!N6</f>
        <v>-</v>
      </c>
      <c r="C10" s="67"/>
      <c r="D10" s="67"/>
      <c r="E10" s="67"/>
      <c r="F10" s="67"/>
      <c r="G10" s="67"/>
      <c r="H10" s="67"/>
      <c r="I10" s="67" t="str">
        <f>データ!O6</f>
        <v>該当数値なし</v>
      </c>
      <c r="J10" s="67"/>
      <c r="K10" s="67"/>
      <c r="L10" s="67"/>
      <c r="M10" s="67"/>
      <c r="N10" s="67"/>
      <c r="O10" s="67"/>
      <c r="P10" s="67">
        <f>データ!P6</f>
        <v>90.91</v>
      </c>
      <c r="Q10" s="67"/>
      <c r="R10" s="67"/>
      <c r="S10" s="67"/>
      <c r="T10" s="67"/>
      <c r="U10" s="67"/>
      <c r="V10" s="67"/>
      <c r="W10" s="67">
        <f>データ!Q6</f>
        <v>100.25</v>
      </c>
      <c r="X10" s="67"/>
      <c r="Y10" s="67"/>
      <c r="Z10" s="67"/>
      <c r="AA10" s="67"/>
      <c r="AB10" s="67"/>
      <c r="AC10" s="67"/>
      <c r="AD10" s="68">
        <f>データ!R6</f>
        <v>2160</v>
      </c>
      <c r="AE10" s="68"/>
      <c r="AF10" s="68"/>
      <c r="AG10" s="68"/>
      <c r="AH10" s="68"/>
      <c r="AI10" s="68"/>
      <c r="AJ10" s="68"/>
      <c r="AK10" s="2"/>
      <c r="AL10" s="68">
        <f>データ!V6</f>
        <v>3419</v>
      </c>
      <c r="AM10" s="68"/>
      <c r="AN10" s="68"/>
      <c r="AO10" s="68"/>
      <c r="AP10" s="68"/>
      <c r="AQ10" s="68"/>
      <c r="AR10" s="68"/>
      <c r="AS10" s="68"/>
      <c r="AT10" s="67">
        <f>データ!W6</f>
        <v>1.17</v>
      </c>
      <c r="AU10" s="67"/>
      <c r="AV10" s="67"/>
      <c r="AW10" s="67"/>
      <c r="AX10" s="67"/>
      <c r="AY10" s="67"/>
      <c r="AZ10" s="67"/>
      <c r="BA10" s="67"/>
      <c r="BB10" s="67">
        <f>データ!X6</f>
        <v>2922.22</v>
      </c>
      <c r="BC10" s="67"/>
      <c r="BD10" s="67"/>
      <c r="BE10" s="67"/>
      <c r="BF10" s="67"/>
      <c r="BG10" s="67"/>
      <c r="BH10" s="67"/>
      <c r="BI10" s="67"/>
      <c r="BJ10" s="2"/>
      <c r="BK10" s="2"/>
      <c r="BL10" s="57" t="s">
        <v>22</v>
      </c>
      <c r="BM10" s="58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9" t="s">
        <v>24</v>
      </c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</row>
    <row r="14" spans="1:78" ht="13.5" customHeight="1" x14ac:dyDescent="0.15">
      <c r="A14" s="2"/>
      <c r="B14" s="61" t="s">
        <v>25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3"/>
      <c r="BK14" s="2"/>
      <c r="BL14" s="51" t="s">
        <v>26</v>
      </c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3"/>
    </row>
    <row r="15" spans="1:78" ht="13.5" customHeight="1" x14ac:dyDescent="0.15">
      <c r="A15" s="2"/>
      <c r="B15" s="48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50"/>
      <c r="BK15" s="2"/>
      <c r="BL15" s="54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6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2" t="s">
        <v>111</v>
      </c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4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2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4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2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4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2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4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2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4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2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4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2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4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2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4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2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4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2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4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2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4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2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4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2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4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2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4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2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4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2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4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2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4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2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4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42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4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42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4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2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4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2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4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2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4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2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44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2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4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2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4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2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44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2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44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5"/>
      <c r="BM44" s="46"/>
      <c r="BN44" s="46"/>
      <c r="BO44" s="46"/>
      <c r="BP44" s="46"/>
      <c r="BQ44" s="46"/>
      <c r="BR44" s="46"/>
      <c r="BS44" s="46"/>
      <c r="BT44" s="46"/>
      <c r="BU44" s="46"/>
      <c r="BV44" s="46"/>
      <c r="BW44" s="46"/>
      <c r="BX44" s="46"/>
      <c r="BY44" s="46"/>
      <c r="BZ44" s="47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51" t="s">
        <v>27</v>
      </c>
      <c r="BM45" s="52"/>
      <c r="BN45" s="52"/>
      <c r="BO45" s="52"/>
      <c r="BP45" s="52"/>
      <c r="BQ45" s="52"/>
      <c r="BR45" s="52"/>
      <c r="BS45" s="52"/>
      <c r="BT45" s="52"/>
      <c r="BU45" s="52"/>
      <c r="BV45" s="52"/>
      <c r="BW45" s="52"/>
      <c r="BX45" s="52"/>
      <c r="BY45" s="52"/>
      <c r="BZ45" s="53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54"/>
      <c r="BM46" s="55"/>
      <c r="BN46" s="55"/>
      <c r="BO46" s="55"/>
      <c r="BP46" s="55"/>
      <c r="BQ46" s="55"/>
      <c r="BR46" s="55"/>
      <c r="BS46" s="55"/>
      <c r="BT46" s="55"/>
      <c r="BU46" s="55"/>
      <c r="BV46" s="55"/>
      <c r="BW46" s="55"/>
      <c r="BX46" s="55"/>
      <c r="BY46" s="55"/>
      <c r="BZ46" s="56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2" t="s">
        <v>112</v>
      </c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44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2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44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2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44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2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4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2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44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2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44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2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44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2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3"/>
      <c r="BZ54" s="44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2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43"/>
      <c r="BZ55" s="44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42"/>
      <c r="BM56" s="43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43"/>
      <c r="BZ56" s="44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42"/>
      <c r="BM57" s="43"/>
      <c r="BN57" s="43"/>
      <c r="BO57" s="43"/>
      <c r="BP57" s="43"/>
      <c r="BQ57" s="43"/>
      <c r="BR57" s="43"/>
      <c r="BS57" s="43"/>
      <c r="BT57" s="43"/>
      <c r="BU57" s="43"/>
      <c r="BV57" s="43"/>
      <c r="BW57" s="43"/>
      <c r="BX57" s="43"/>
      <c r="BY57" s="43"/>
      <c r="BZ57" s="44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42"/>
      <c r="BM58" s="43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43"/>
      <c r="BZ58" s="44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42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BZ59" s="44"/>
    </row>
    <row r="60" spans="1:78" ht="13.5" customHeight="1" x14ac:dyDescent="0.15">
      <c r="A60" s="2"/>
      <c r="B60" s="48" t="s">
        <v>28</v>
      </c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50"/>
      <c r="BK60" s="2"/>
      <c r="BL60" s="42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44"/>
    </row>
    <row r="61" spans="1:78" ht="13.5" customHeight="1" x14ac:dyDescent="0.15">
      <c r="A61" s="2"/>
      <c r="B61" s="48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50"/>
      <c r="BK61" s="2"/>
      <c r="BL61" s="42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44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2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44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5"/>
      <c r="BM63" s="46"/>
      <c r="BN63" s="46"/>
      <c r="BO63" s="46"/>
      <c r="BP63" s="46"/>
      <c r="BQ63" s="46"/>
      <c r="BR63" s="46"/>
      <c r="BS63" s="46"/>
      <c r="BT63" s="46"/>
      <c r="BU63" s="46"/>
      <c r="BV63" s="46"/>
      <c r="BW63" s="46"/>
      <c r="BX63" s="46"/>
      <c r="BY63" s="46"/>
      <c r="BZ63" s="47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51" t="s">
        <v>29</v>
      </c>
      <c r="BM64" s="52"/>
      <c r="BN64" s="52"/>
      <c r="BO64" s="52"/>
      <c r="BP64" s="52"/>
      <c r="BQ64" s="52"/>
      <c r="BR64" s="52"/>
      <c r="BS64" s="52"/>
      <c r="BT64" s="52"/>
      <c r="BU64" s="52"/>
      <c r="BV64" s="52"/>
      <c r="BW64" s="52"/>
      <c r="BX64" s="52"/>
      <c r="BY64" s="52"/>
      <c r="BZ64" s="53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54"/>
      <c r="BM65" s="55"/>
      <c r="BN65" s="55"/>
      <c r="BO65" s="55"/>
      <c r="BP65" s="55"/>
      <c r="BQ65" s="55"/>
      <c r="BR65" s="55"/>
      <c r="BS65" s="55"/>
      <c r="BT65" s="55"/>
      <c r="BU65" s="55"/>
      <c r="BV65" s="55"/>
      <c r="BW65" s="55"/>
      <c r="BX65" s="55"/>
      <c r="BY65" s="55"/>
      <c r="BZ65" s="56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2" t="s">
        <v>113</v>
      </c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44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2"/>
      <c r="BM67" s="43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43"/>
      <c r="BZ67" s="44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2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43"/>
      <c r="BZ68" s="44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2"/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43"/>
      <c r="BZ69" s="44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2"/>
      <c r="BM70" s="43"/>
      <c r="BN70" s="43"/>
      <c r="BO70" s="43"/>
      <c r="BP70" s="43"/>
      <c r="BQ70" s="43"/>
      <c r="BR70" s="43"/>
      <c r="BS70" s="43"/>
      <c r="BT70" s="43"/>
      <c r="BU70" s="43"/>
      <c r="BV70" s="43"/>
      <c r="BW70" s="43"/>
      <c r="BX70" s="43"/>
      <c r="BY70" s="43"/>
      <c r="BZ70" s="44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2"/>
      <c r="BM71" s="43"/>
      <c r="BN71" s="43"/>
      <c r="BO71" s="43"/>
      <c r="BP71" s="43"/>
      <c r="BQ71" s="43"/>
      <c r="BR71" s="43"/>
      <c r="BS71" s="43"/>
      <c r="BT71" s="43"/>
      <c r="BU71" s="43"/>
      <c r="BV71" s="43"/>
      <c r="BW71" s="43"/>
      <c r="BX71" s="43"/>
      <c r="BY71" s="43"/>
      <c r="BZ71" s="44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2"/>
      <c r="BM72" s="43"/>
      <c r="BN72" s="43"/>
      <c r="BO72" s="43"/>
      <c r="BP72" s="43"/>
      <c r="BQ72" s="43"/>
      <c r="BR72" s="43"/>
      <c r="BS72" s="43"/>
      <c r="BT72" s="43"/>
      <c r="BU72" s="43"/>
      <c r="BV72" s="43"/>
      <c r="BW72" s="43"/>
      <c r="BX72" s="43"/>
      <c r="BY72" s="43"/>
      <c r="BZ72" s="44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2"/>
      <c r="BM73" s="43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/>
      <c r="BY73" s="43"/>
      <c r="BZ73" s="44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2"/>
      <c r="BM74" s="43"/>
      <c r="BN74" s="43"/>
      <c r="BO74" s="43"/>
      <c r="BP74" s="43"/>
      <c r="BQ74" s="43"/>
      <c r="BR74" s="43"/>
      <c r="BS74" s="43"/>
      <c r="BT74" s="43"/>
      <c r="BU74" s="43"/>
      <c r="BV74" s="43"/>
      <c r="BW74" s="43"/>
      <c r="BX74" s="43"/>
      <c r="BY74" s="43"/>
      <c r="BZ74" s="44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2"/>
      <c r="BM75" s="43"/>
      <c r="BN75" s="43"/>
      <c r="BO75" s="43"/>
      <c r="BP75" s="43"/>
      <c r="BQ75" s="43"/>
      <c r="BR75" s="43"/>
      <c r="BS75" s="43"/>
      <c r="BT75" s="43"/>
      <c r="BU75" s="43"/>
      <c r="BV75" s="43"/>
      <c r="BW75" s="43"/>
      <c r="BX75" s="43"/>
      <c r="BY75" s="43"/>
      <c r="BZ75" s="44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2"/>
      <c r="BM76" s="43"/>
      <c r="BN76" s="43"/>
      <c r="BO76" s="43"/>
      <c r="BP76" s="43"/>
      <c r="BQ76" s="43"/>
      <c r="BR76" s="43"/>
      <c r="BS76" s="43"/>
      <c r="BT76" s="43"/>
      <c r="BU76" s="43"/>
      <c r="BV76" s="43"/>
      <c r="BW76" s="43"/>
      <c r="BX76" s="43"/>
      <c r="BY76" s="43"/>
      <c r="BZ76" s="44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2"/>
      <c r="BM77" s="43"/>
      <c r="BN77" s="43"/>
      <c r="BO77" s="43"/>
      <c r="BP77" s="43"/>
      <c r="BQ77" s="43"/>
      <c r="BR77" s="43"/>
      <c r="BS77" s="43"/>
      <c r="BT77" s="43"/>
      <c r="BU77" s="43"/>
      <c r="BV77" s="43"/>
      <c r="BW77" s="43"/>
      <c r="BX77" s="43"/>
      <c r="BY77" s="43"/>
      <c r="BZ77" s="44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2"/>
      <c r="BM78" s="43"/>
      <c r="BN78" s="43"/>
      <c r="BO78" s="43"/>
      <c r="BP78" s="43"/>
      <c r="BQ78" s="43"/>
      <c r="BR78" s="43"/>
      <c r="BS78" s="43"/>
      <c r="BT78" s="43"/>
      <c r="BU78" s="43"/>
      <c r="BV78" s="43"/>
      <c r="BW78" s="43"/>
      <c r="BX78" s="43"/>
      <c r="BY78" s="43"/>
      <c r="BZ78" s="44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42"/>
      <c r="BM79" s="43"/>
      <c r="BN79" s="43"/>
      <c r="BO79" s="43"/>
      <c r="BP79" s="43"/>
      <c r="BQ79" s="43"/>
      <c r="BR79" s="43"/>
      <c r="BS79" s="43"/>
      <c r="BT79" s="43"/>
      <c r="BU79" s="43"/>
      <c r="BV79" s="43"/>
      <c r="BW79" s="43"/>
      <c r="BX79" s="43"/>
      <c r="BY79" s="43"/>
      <c r="BZ79" s="44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42"/>
      <c r="BM80" s="43"/>
      <c r="BN80" s="43"/>
      <c r="BO80" s="43"/>
      <c r="BP80" s="43"/>
      <c r="BQ80" s="43"/>
      <c r="BR80" s="43"/>
      <c r="BS80" s="43"/>
      <c r="BT80" s="43"/>
      <c r="BU80" s="43"/>
      <c r="BV80" s="43"/>
      <c r="BW80" s="43"/>
      <c r="BX80" s="43"/>
      <c r="BY80" s="43"/>
      <c r="BZ80" s="44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42"/>
      <c r="BM81" s="43"/>
      <c r="BN81" s="43"/>
      <c r="BO81" s="43"/>
      <c r="BP81" s="43"/>
      <c r="BQ81" s="43"/>
      <c r="BR81" s="43"/>
      <c r="BS81" s="43"/>
      <c r="BT81" s="43"/>
      <c r="BU81" s="43"/>
      <c r="BV81" s="43"/>
      <c r="BW81" s="43"/>
      <c r="BX81" s="43"/>
      <c r="BY81" s="43"/>
      <c r="BZ81" s="44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45"/>
      <c r="BM82" s="46"/>
      <c r="BN82" s="46"/>
      <c r="BO82" s="46"/>
      <c r="BP82" s="46"/>
      <c r="BQ82" s="46"/>
      <c r="BR82" s="46"/>
      <c r="BS82" s="46"/>
      <c r="BT82" s="46"/>
      <c r="BU82" s="46"/>
      <c r="BV82" s="46"/>
      <c r="BW82" s="46"/>
      <c r="BX82" s="46"/>
      <c r="BY82" s="46"/>
      <c r="BZ82" s="47"/>
    </row>
    <row r="83" spans="1:78" x14ac:dyDescent="0.15">
      <c r="C83" s="2" t="s">
        <v>30</v>
      </c>
    </row>
    <row r="84" spans="1:78" x14ac:dyDescent="0.15">
      <c r="C84" s="2"/>
    </row>
    <row r="85" spans="1:78" hidden="1" x14ac:dyDescent="0.15">
      <c r="B85" s="26" t="s">
        <v>31</v>
      </c>
      <c r="C85" s="26"/>
      <c r="D85" s="26"/>
      <c r="E85" s="26" t="s">
        <v>32</v>
      </c>
      <c r="F85" s="26" t="s">
        <v>33</v>
      </c>
      <c r="G85" s="26" t="s">
        <v>34</v>
      </c>
      <c r="H85" s="26" t="s">
        <v>35</v>
      </c>
      <c r="I85" s="26" t="s">
        <v>36</v>
      </c>
      <c r="J85" s="26" t="s">
        <v>37</v>
      </c>
      <c r="K85" s="26" t="s">
        <v>38</v>
      </c>
      <c r="L85" s="26" t="s">
        <v>39</v>
      </c>
      <c r="M85" s="26" t="s">
        <v>40</v>
      </c>
      <c r="N85" s="26" t="s">
        <v>41</v>
      </c>
      <c r="O85" s="26" t="s">
        <v>42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43</v>
      </c>
      <c r="G86" s="26" t="s">
        <v>44</v>
      </c>
      <c r="H86" s="26" t="str">
        <f>データ!BP6</f>
        <v>【1,209.40】</v>
      </c>
      <c r="I86" s="26" t="str">
        <f>データ!CA6</f>
        <v>【74.48】</v>
      </c>
      <c r="J86" s="26" t="str">
        <f>データ!CL6</f>
        <v>【219.46】</v>
      </c>
      <c r="K86" s="26" t="str">
        <f>データ!CW6</f>
        <v>【42.82】</v>
      </c>
      <c r="L86" s="26" t="str">
        <f>データ!DH6</f>
        <v>【83.36】</v>
      </c>
      <c r="M86" s="26" t="s">
        <v>43</v>
      </c>
      <c r="N86" s="26" t="s">
        <v>43</v>
      </c>
      <c r="O86" s="26" t="str">
        <f>データ!EO6</f>
        <v>【0.12】</v>
      </c>
    </row>
  </sheetData>
  <sheetProtection algorithmName="SHA-512" hashValue="HsB+JiB1rROA5keJaAy6PO2eeDtsRc7eLIr76TKbM7BE7zHyEI+gFpNkH3wU8eVXQsmdnbqgSBP/5KH0GqfTgA==" saltValue="6B4m++b6FmhQRDmV0jU7TQ==" spinCount="100000" sheet="1" objects="1" scenarios="1" formatCells="0" formatColumns="0" formatRows="0"/>
  <mergeCells count="46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10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45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46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47</v>
      </c>
      <c r="B3" s="29" t="s">
        <v>48</v>
      </c>
      <c r="C3" s="29" t="s">
        <v>49</v>
      </c>
      <c r="D3" s="29" t="s">
        <v>50</v>
      </c>
      <c r="E3" s="29" t="s">
        <v>51</v>
      </c>
      <c r="F3" s="29" t="s">
        <v>52</v>
      </c>
      <c r="G3" s="29" t="s">
        <v>53</v>
      </c>
      <c r="H3" s="76" t="s">
        <v>54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8"/>
      <c r="Y3" s="82" t="s">
        <v>55</v>
      </c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 t="s">
        <v>56</v>
      </c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</row>
    <row r="4" spans="1:145" x14ac:dyDescent="0.15">
      <c r="A4" s="28" t="s">
        <v>57</v>
      </c>
      <c r="B4" s="30"/>
      <c r="C4" s="30"/>
      <c r="D4" s="30"/>
      <c r="E4" s="30"/>
      <c r="F4" s="30"/>
      <c r="G4" s="30"/>
      <c r="H4" s="79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1"/>
      <c r="Y4" s="75" t="s">
        <v>58</v>
      </c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 t="s">
        <v>59</v>
      </c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 t="s">
        <v>60</v>
      </c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 t="s">
        <v>61</v>
      </c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 t="s">
        <v>62</v>
      </c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 t="s">
        <v>63</v>
      </c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 t="s">
        <v>64</v>
      </c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 t="s">
        <v>65</v>
      </c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 t="s">
        <v>66</v>
      </c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 t="s">
        <v>67</v>
      </c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 t="s">
        <v>68</v>
      </c>
      <c r="EF4" s="75"/>
      <c r="EG4" s="75"/>
      <c r="EH4" s="75"/>
      <c r="EI4" s="75"/>
      <c r="EJ4" s="75"/>
      <c r="EK4" s="75"/>
      <c r="EL4" s="75"/>
      <c r="EM4" s="75"/>
      <c r="EN4" s="75"/>
      <c r="EO4" s="75"/>
    </row>
    <row r="5" spans="1:145" x14ac:dyDescent="0.15">
      <c r="A5" s="28" t="s">
        <v>69</v>
      </c>
      <c r="B5" s="31"/>
      <c r="C5" s="31"/>
      <c r="D5" s="31"/>
      <c r="E5" s="31"/>
      <c r="F5" s="31"/>
      <c r="G5" s="31"/>
      <c r="H5" s="32" t="s">
        <v>70</v>
      </c>
      <c r="I5" s="32" t="s">
        <v>71</v>
      </c>
      <c r="J5" s="32" t="s">
        <v>72</v>
      </c>
      <c r="K5" s="32" t="s">
        <v>73</v>
      </c>
      <c r="L5" s="32" t="s">
        <v>74</v>
      </c>
      <c r="M5" s="32" t="s">
        <v>5</v>
      </c>
      <c r="N5" s="32" t="s">
        <v>75</v>
      </c>
      <c r="O5" s="32" t="s">
        <v>76</v>
      </c>
      <c r="P5" s="32" t="s">
        <v>77</v>
      </c>
      <c r="Q5" s="32" t="s">
        <v>78</v>
      </c>
      <c r="R5" s="32" t="s">
        <v>79</v>
      </c>
      <c r="S5" s="32" t="s">
        <v>80</v>
      </c>
      <c r="T5" s="32" t="s">
        <v>81</v>
      </c>
      <c r="U5" s="32" t="s">
        <v>82</v>
      </c>
      <c r="V5" s="32" t="s">
        <v>83</v>
      </c>
      <c r="W5" s="32" t="s">
        <v>84</v>
      </c>
      <c r="X5" s="32" t="s">
        <v>85</v>
      </c>
      <c r="Y5" s="32" t="s">
        <v>86</v>
      </c>
      <c r="Z5" s="32" t="s">
        <v>87</v>
      </c>
      <c r="AA5" s="32" t="s">
        <v>88</v>
      </c>
      <c r="AB5" s="32" t="s">
        <v>89</v>
      </c>
      <c r="AC5" s="32" t="s">
        <v>90</v>
      </c>
      <c r="AD5" s="32" t="s">
        <v>91</v>
      </c>
      <c r="AE5" s="32" t="s">
        <v>92</v>
      </c>
      <c r="AF5" s="32" t="s">
        <v>93</v>
      </c>
      <c r="AG5" s="32" t="s">
        <v>94</v>
      </c>
      <c r="AH5" s="32" t="s">
        <v>95</v>
      </c>
      <c r="AI5" s="32" t="s">
        <v>31</v>
      </c>
      <c r="AJ5" s="32" t="s">
        <v>86</v>
      </c>
      <c r="AK5" s="32" t="s">
        <v>87</v>
      </c>
      <c r="AL5" s="32" t="s">
        <v>88</v>
      </c>
      <c r="AM5" s="32" t="s">
        <v>89</v>
      </c>
      <c r="AN5" s="32" t="s">
        <v>90</v>
      </c>
      <c r="AO5" s="32" t="s">
        <v>91</v>
      </c>
      <c r="AP5" s="32" t="s">
        <v>92</v>
      </c>
      <c r="AQ5" s="32" t="s">
        <v>93</v>
      </c>
      <c r="AR5" s="32" t="s">
        <v>94</v>
      </c>
      <c r="AS5" s="32" t="s">
        <v>95</v>
      </c>
      <c r="AT5" s="32" t="s">
        <v>96</v>
      </c>
      <c r="AU5" s="32" t="s">
        <v>86</v>
      </c>
      <c r="AV5" s="32" t="s">
        <v>87</v>
      </c>
      <c r="AW5" s="32" t="s">
        <v>88</v>
      </c>
      <c r="AX5" s="32" t="s">
        <v>89</v>
      </c>
      <c r="AY5" s="32" t="s">
        <v>90</v>
      </c>
      <c r="AZ5" s="32" t="s">
        <v>91</v>
      </c>
      <c r="BA5" s="32" t="s">
        <v>92</v>
      </c>
      <c r="BB5" s="32" t="s">
        <v>93</v>
      </c>
      <c r="BC5" s="32" t="s">
        <v>94</v>
      </c>
      <c r="BD5" s="32" t="s">
        <v>95</v>
      </c>
      <c r="BE5" s="32" t="s">
        <v>96</v>
      </c>
      <c r="BF5" s="32" t="s">
        <v>86</v>
      </c>
      <c r="BG5" s="32" t="s">
        <v>87</v>
      </c>
      <c r="BH5" s="32" t="s">
        <v>88</v>
      </c>
      <c r="BI5" s="32" t="s">
        <v>89</v>
      </c>
      <c r="BJ5" s="32" t="s">
        <v>90</v>
      </c>
      <c r="BK5" s="32" t="s">
        <v>91</v>
      </c>
      <c r="BL5" s="32" t="s">
        <v>92</v>
      </c>
      <c r="BM5" s="32" t="s">
        <v>93</v>
      </c>
      <c r="BN5" s="32" t="s">
        <v>94</v>
      </c>
      <c r="BO5" s="32" t="s">
        <v>95</v>
      </c>
      <c r="BP5" s="32" t="s">
        <v>96</v>
      </c>
      <c r="BQ5" s="32" t="s">
        <v>86</v>
      </c>
      <c r="BR5" s="32" t="s">
        <v>87</v>
      </c>
      <c r="BS5" s="32" t="s">
        <v>88</v>
      </c>
      <c r="BT5" s="32" t="s">
        <v>89</v>
      </c>
      <c r="BU5" s="32" t="s">
        <v>90</v>
      </c>
      <c r="BV5" s="32" t="s">
        <v>91</v>
      </c>
      <c r="BW5" s="32" t="s">
        <v>92</v>
      </c>
      <c r="BX5" s="32" t="s">
        <v>93</v>
      </c>
      <c r="BY5" s="32" t="s">
        <v>94</v>
      </c>
      <c r="BZ5" s="32" t="s">
        <v>95</v>
      </c>
      <c r="CA5" s="32" t="s">
        <v>96</v>
      </c>
      <c r="CB5" s="32" t="s">
        <v>86</v>
      </c>
      <c r="CC5" s="32" t="s">
        <v>87</v>
      </c>
      <c r="CD5" s="32" t="s">
        <v>88</v>
      </c>
      <c r="CE5" s="32" t="s">
        <v>89</v>
      </c>
      <c r="CF5" s="32" t="s">
        <v>90</v>
      </c>
      <c r="CG5" s="32" t="s">
        <v>91</v>
      </c>
      <c r="CH5" s="32" t="s">
        <v>92</v>
      </c>
      <c r="CI5" s="32" t="s">
        <v>93</v>
      </c>
      <c r="CJ5" s="32" t="s">
        <v>94</v>
      </c>
      <c r="CK5" s="32" t="s">
        <v>95</v>
      </c>
      <c r="CL5" s="32" t="s">
        <v>96</v>
      </c>
      <c r="CM5" s="32" t="s">
        <v>86</v>
      </c>
      <c r="CN5" s="32" t="s">
        <v>87</v>
      </c>
      <c r="CO5" s="32" t="s">
        <v>88</v>
      </c>
      <c r="CP5" s="32" t="s">
        <v>89</v>
      </c>
      <c r="CQ5" s="32" t="s">
        <v>90</v>
      </c>
      <c r="CR5" s="32" t="s">
        <v>91</v>
      </c>
      <c r="CS5" s="32" t="s">
        <v>92</v>
      </c>
      <c r="CT5" s="32" t="s">
        <v>93</v>
      </c>
      <c r="CU5" s="32" t="s">
        <v>94</v>
      </c>
      <c r="CV5" s="32" t="s">
        <v>95</v>
      </c>
      <c r="CW5" s="32" t="s">
        <v>96</v>
      </c>
      <c r="CX5" s="32" t="s">
        <v>86</v>
      </c>
      <c r="CY5" s="32" t="s">
        <v>87</v>
      </c>
      <c r="CZ5" s="32" t="s">
        <v>88</v>
      </c>
      <c r="DA5" s="32" t="s">
        <v>89</v>
      </c>
      <c r="DB5" s="32" t="s">
        <v>90</v>
      </c>
      <c r="DC5" s="32" t="s">
        <v>91</v>
      </c>
      <c r="DD5" s="32" t="s">
        <v>92</v>
      </c>
      <c r="DE5" s="32" t="s">
        <v>93</v>
      </c>
      <c r="DF5" s="32" t="s">
        <v>94</v>
      </c>
      <c r="DG5" s="32" t="s">
        <v>95</v>
      </c>
      <c r="DH5" s="32" t="s">
        <v>96</v>
      </c>
      <c r="DI5" s="32" t="s">
        <v>86</v>
      </c>
      <c r="DJ5" s="32" t="s">
        <v>87</v>
      </c>
      <c r="DK5" s="32" t="s">
        <v>88</v>
      </c>
      <c r="DL5" s="32" t="s">
        <v>89</v>
      </c>
      <c r="DM5" s="32" t="s">
        <v>90</v>
      </c>
      <c r="DN5" s="32" t="s">
        <v>91</v>
      </c>
      <c r="DO5" s="32" t="s">
        <v>92</v>
      </c>
      <c r="DP5" s="32" t="s">
        <v>93</v>
      </c>
      <c r="DQ5" s="32" t="s">
        <v>94</v>
      </c>
      <c r="DR5" s="32" t="s">
        <v>95</v>
      </c>
      <c r="DS5" s="32" t="s">
        <v>96</v>
      </c>
      <c r="DT5" s="32" t="s">
        <v>86</v>
      </c>
      <c r="DU5" s="32" t="s">
        <v>87</v>
      </c>
      <c r="DV5" s="32" t="s">
        <v>88</v>
      </c>
      <c r="DW5" s="32" t="s">
        <v>89</v>
      </c>
      <c r="DX5" s="32" t="s">
        <v>90</v>
      </c>
      <c r="DY5" s="32" t="s">
        <v>91</v>
      </c>
      <c r="DZ5" s="32" t="s">
        <v>92</v>
      </c>
      <c r="EA5" s="32" t="s">
        <v>93</v>
      </c>
      <c r="EB5" s="32" t="s">
        <v>94</v>
      </c>
      <c r="EC5" s="32" t="s">
        <v>95</v>
      </c>
      <c r="ED5" s="32" t="s">
        <v>96</v>
      </c>
      <c r="EE5" s="32" t="s">
        <v>86</v>
      </c>
      <c r="EF5" s="32" t="s">
        <v>87</v>
      </c>
      <c r="EG5" s="32" t="s">
        <v>88</v>
      </c>
      <c r="EH5" s="32" t="s">
        <v>89</v>
      </c>
      <c r="EI5" s="32" t="s">
        <v>90</v>
      </c>
      <c r="EJ5" s="32" t="s">
        <v>91</v>
      </c>
      <c r="EK5" s="32" t="s">
        <v>92</v>
      </c>
      <c r="EL5" s="32" t="s">
        <v>93</v>
      </c>
      <c r="EM5" s="32" t="s">
        <v>94</v>
      </c>
      <c r="EN5" s="32" t="s">
        <v>95</v>
      </c>
      <c r="EO5" s="32" t="s">
        <v>96</v>
      </c>
    </row>
    <row r="6" spans="1:145" s="36" customFormat="1" x14ac:dyDescent="0.15">
      <c r="A6" s="28" t="s">
        <v>97</v>
      </c>
      <c r="B6" s="33">
        <f>B7</f>
        <v>2018</v>
      </c>
      <c r="C6" s="33">
        <f t="shared" ref="C6:X6" si="3">C7</f>
        <v>393070</v>
      </c>
      <c r="D6" s="33">
        <f t="shared" si="3"/>
        <v>47</v>
      </c>
      <c r="E6" s="33">
        <f t="shared" si="3"/>
        <v>17</v>
      </c>
      <c r="F6" s="33">
        <f t="shared" si="3"/>
        <v>4</v>
      </c>
      <c r="G6" s="33">
        <f t="shared" si="3"/>
        <v>0</v>
      </c>
      <c r="H6" s="33" t="str">
        <f t="shared" si="3"/>
        <v>高知県　芸西村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特定環境保全公共下水道</v>
      </c>
      <c r="L6" s="33" t="str">
        <f t="shared" si="3"/>
        <v>D2</v>
      </c>
      <c r="M6" s="33" t="str">
        <f t="shared" si="3"/>
        <v>非設置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90.91</v>
      </c>
      <c r="Q6" s="34">
        <f t="shared" si="3"/>
        <v>100.25</v>
      </c>
      <c r="R6" s="34">
        <f t="shared" si="3"/>
        <v>2160</v>
      </c>
      <c r="S6" s="34">
        <f t="shared" si="3"/>
        <v>3785</v>
      </c>
      <c r="T6" s="34">
        <f t="shared" si="3"/>
        <v>39.6</v>
      </c>
      <c r="U6" s="34">
        <f t="shared" si="3"/>
        <v>95.58</v>
      </c>
      <c r="V6" s="34">
        <f t="shared" si="3"/>
        <v>3419</v>
      </c>
      <c r="W6" s="34">
        <f t="shared" si="3"/>
        <v>1.17</v>
      </c>
      <c r="X6" s="34">
        <f t="shared" si="3"/>
        <v>2922.22</v>
      </c>
      <c r="Y6" s="35">
        <f>IF(Y7="",NA(),Y7)</f>
        <v>99.13</v>
      </c>
      <c r="Z6" s="35">
        <f t="shared" ref="Z6:AH6" si="4">IF(Z7="",NA(),Z7)</f>
        <v>99.23</v>
      </c>
      <c r="AA6" s="35">
        <f t="shared" si="4"/>
        <v>99.34</v>
      </c>
      <c r="AB6" s="35">
        <f t="shared" si="4"/>
        <v>99.23</v>
      </c>
      <c r="AC6" s="35">
        <f t="shared" si="4"/>
        <v>99.23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4">
        <f>IF(BF7="",NA(),BF7)</f>
        <v>0</v>
      </c>
      <c r="BG6" s="35">
        <f t="shared" ref="BG6:BO6" si="7">IF(BG7="",NA(),BG7)</f>
        <v>369.82</v>
      </c>
      <c r="BH6" s="35">
        <f t="shared" si="7"/>
        <v>437.96</v>
      </c>
      <c r="BI6" s="35">
        <f t="shared" si="7"/>
        <v>294.8</v>
      </c>
      <c r="BJ6" s="35">
        <f t="shared" si="7"/>
        <v>697.6</v>
      </c>
      <c r="BK6" s="35">
        <f t="shared" si="7"/>
        <v>1671.86</v>
      </c>
      <c r="BL6" s="35">
        <f t="shared" si="7"/>
        <v>1673.47</v>
      </c>
      <c r="BM6" s="35">
        <f t="shared" si="7"/>
        <v>1298.9100000000001</v>
      </c>
      <c r="BN6" s="35">
        <f t="shared" si="7"/>
        <v>1243.71</v>
      </c>
      <c r="BO6" s="35">
        <f t="shared" si="7"/>
        <v>1194.1500000000001</v>
      </c>
      <c r="BP6" s="34" t="str">
        <f>IF(BP7="","",IF(BP7="-","【-】","【"&amp;SUBSTITUTE(TEXT(BP7,"#,##0.00"),"-","△")&amp;"】"))</f>
        <v>【1,209.40】</v>
      </c>
      <c r="BQ6" s="35">
        <f>IF(BQ7="",NA(),BQ7)</f>
        <v>129.88</v>
      </c>
      <c r="BR6" s="35">
        <f t="shared" ref="BR6:BZ6" si="8">IF(BR7="",NA(),BR7)</f>
        <v>132.76</v>
      </c>
      <c r="BS6" s="35">
        <f t="shared" si="8"/>
        <v>146.97</v>
      </c>
      <c r="BT6" s="35">
        <f t="shared" si="8"/>
        <v>126.88</v>
      </c>
      <c r="BU6" s="35">
        <f t="shared" si="8"/>
        <v>97.08</v>
      </c>
      <c r="BV6" s="35">
        <f t="shared" si="8"/>
        <v>50.54</v>
      </c>
      <c r="BW6" s="35">
        <f t="shared" si="8"/>
        <v>49.22</v>
      </c>
      <c r="BX6" s="35">
        <f t="shared" si="8"/>
        <v>69.87</v>
      </c>
      <c r="BY6" s="35">
        <f t="shared" si="8"/>
        <v>74.3</v>
      </c>
      <c r="BZ6" s="35">
        <f t="shared" si="8"/>
        <v>72.260000000000005</v>
      </c>
      <c r="CA6" s="34" t="str">
        <f>IF(CA7="","",IF(CA7="-","【-】","【"&amp;SUBSTITUTE(TEXT(CA7,"#,##0.00"),"-","△")&amp;"】"))</f>
        <v>【74.48】</v>
      </c>
      <c r="CB6" s="35">
        <f>IF(CB7="",NA(),CB7)</f>
        <v>111.81</v>
      </c>
      <c r="CC6" s="35">
        <f t="shared" ref="CC6:CK6" si="9">IF(CC7="",NA(),CC7)</f>
        <v>109.27</v>
      </c>
      <c r="CD6" s="35">
        <f t="shared" si="9"/>
        <v>99.49</v>
      </c>
      <c r="CE6" s="35">
        <f t="shared" si="9"/>
        <v>114.8</v>
      </c>
      <c r="CF6" s="35">
        <f t="shared" si="9"/>
        <v>150</v>
      </c>
      <c r="CG6" s="35">
        <f t="shared" si="9"/>
        <v>320.36</v>
      </c>
      <c r="CH6" s="35">
        <f t="shared" si="9"/>
        <v>332.02</v>
      </c>
      <c r="CI6" s="35">
        <f t="shared" si="9"/>
        <v>234.96</v>
      </c>
      <c r="CJ6" s="35">
        <f t="shared" si="9"/>
        <v>221.81</v>
      </c>
      <c r="CK6" s="35">
        <f t="shared" si="9"/>
        <v>230.02</v>
      </c>
      <c r="CL6" s="34" t="str">
        <f>IF(CL7="","",IF(CL7="-","【-】","【"&amp;SUBSTITUTE(TEXT(CL7,"#,##0.00"),"-","△")&amp;"】"))</f>
        <v>【219.46】</v>
      </c>
      <c r="CM6" s="35">
        <f>IF(CM7="",NA(),CM7)</f>
        <v>45.6</v>
      </c>
      <c r="CN6" s="35">
        <f t="shared" ref="CN6:CV6" si="10">IF(CN7="",NA(),CN7)</f>
        <v>44.4</v>
      </c>
      <c r="CO6" s="35">
        <f t="shared" si="10"/>
        <v>45.02</v>
      </c>
      <c r="CP6" s="35">
        <f t="shared" si="10"/>
        <v>43.56</v>
      </c>
      <c r="CQ6" s="35">
        <f t="shared" si="10"/>
        <v>43.78</v>
      </c>
      <c r="CR6" s="35">
        <f t="shared" si="10"/>
        <v>34.74</v>
      </c>
      <c r="CS6" s="35">
        <f t="shared" si="10"/>
        <v>36.65</v>
      </c>
      <c r="CT6" s="35">
        <f t="shared" si="10"/>
        <v>42.9</v>
      </c>
      <c r="CU6" s="35">
        <f t="shared" si="10"/>
        <v>43.36</v>
      </c>
      <c r="CV6" s="35">
        <f t="shared" si="10"/>
        <v>42.56</v>
      </c>
      <c r="CW6" s="34" t="str">
        <f>IF(CW7="","",IF(CW7="-","【-】","【"&amp;SUBSTITUTE(TEXT(CW7,"#,##0.00"),"-","△")&amp;"】"))</f>
        <v>【42.82】</v>
      </c>
      <c r="CX6" s="35">
        <f>IF(CX7="",NA(),CX7)</f>
        <v>71.680000000000007</v>
      </c>
      <c r="CY6" s="35">
        <f t="shared" ref="CY6:DG6" si="11">IF(CY7="",NA(),CY7)</f>
        <v>72.97</v>
      </c>
      <c r="CZ6" s="35">
        <f t="shared" si="11"/>
        <v>74.13</v>
      </c>
      <c r="DA6" s="35">
        <f t="shared" si="11"/>
        <v>74.13</v>
      </c>
      <c r="DB6" s="35">
        <f t="shared" si="11"/>
        <v>75.58</v>
      </c>
      <c r="DC6" s="35">
        <f t="shared" si="11"/>
        <v>70.14</v>
      </c>
      <c r="DD6" s="35">
        <f t="shared" si="11"/>
        <v>68.83</v>
      </c>
      <c r="DE6" s="35">
        <f t="shared" si="11"/>
        <v>83.5</v>
      </c>
      <c r="DF6" s="35">
        <f t="shared" si="11"/>
        <v>83.06</v>
      </c>
      <c r="DG6" s="35">
        <f t="shared" si="11"/>
        <v>83.32</v>
      </c>
      <c r="DH6" s="34" t="str">
        <f>IF(DH7="","",IF(DH7="-","【-】","【"&amp;SUBSTITUTE(TEXT(DH7,"#,##0.00"),"-","△")&amp;"】"))</f>
        <v>【83.36】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0.08</v>
      </c>
      <c r="EK6" s="35">
        <f t="shared" si="14"/>
        <v>0.26</v>
      </c>
      <c r="EL6" s="35">
        <f t="shared" si="14"/>
        <v>0.09</v>
      </c>
      <c r="EM6" s="35">
        <f t="shared" si="14"/>
        <v>0.09</v>
      </c>
      <c r="EN6" s="35">
        <f t="shared" si="14"/>
        <v>0.13</v>
      </c>
      <c r="EO6" s="34" t="str">
        <f>IF(EO7="","",IF(EO7="-","【-】","【"&amp;SUBSTITUTE(TEXT(EO7,"#,##0.00"),"-","△")&amp;"】"))</f>
        <v>【0.12】</v>
      </c>
    </row>
    <row r="7" spans="1:145" s="36" customFormat="1" x14ac:dyDescent="0.15">
      <c r="A7" s="28"/>
      <c r="B7" s="37">
        <v>2018</v>
      </c>
      <c r="C7" s="37">
        <v>393070</v>
      </c>
      <c r="D7" s="37">
        <v>47</v>
      </c>
      <c r="E7" s="37">
        <v>17</v>
      </c>
      <c r="F7" s="37">
        <v>4</v>
      </c>
      <c r="G7" s="37">
        <v>0</v>
      </c>
      <c r="H7" s="37" t="s">
        <v>98</v>
      </c>
      <c r="I7" s="37" t="s">
        <v>99</v>
      </c>
      <c r="J7" s="37" t="s">
        <v>100</v>
      </c>
      <c r="K7" s="37" t="s">
        <v>101</v>
      </c>
      <c r="L7" s="37" t="s">
        <v>102</v>
      </c>
      <c r="M7" s="37" t="s">
        <v>103</v>
      </c>
      <c r="N7" s="38" t="s">
        <v>104</v>
      </c>
      <c r="O7" s="38" t="s">
        <v>105</v>
      </c>
      <c r="P7" s="38">
        <v>90.91</v>
      </c>
      <c r="Q7" s="38">
        <v>100.25</v>
      </c>
      <c r="R7" s="38">
        <v>2160</v>
      </c>
      <c r="S7" s="38">
        <v>3785</v>
      </c>
      <c r="T7" s="38">
        <v>39.6</v>
      </c>
      <c r="U7" s="38">
        <v>95.58</v>
      </c>
      <c r="V7" s="38">
        <v>3419</v>
      </c>
      <c r="W7" s="38">
        <v>1.17</v>
      </c>
      <c r="X7" s="38">
        <v>2922.22</v>
      </c>
      <c r="Y7" s="38">
        <v>99.13</v>
      </c>
      <c r="Z7" s="38">
        <v>99.23</v>
      </c>
      <c r="AA7" s="38">
        <v>99.34</v>
      </c>
      <c r="AB7" s="38">
        <v>99.23</v>
      </c>
      <c r="AC7" s="38">
        <v>99.23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0</v>
      </c>
      <c r="BG7" s="38">
        <v>369.82</v>
      </c>
      <c r="BH7" s="38">
        <v>437.96</v>
      </c>
      <c r="BI7" s="38">
        <v>294.8</v>
      </c>
      <c r="BJ7" s="38">
        <v>697.6</v>
      </c>
      <c r="BK7" s="38">
        <v>1671.86</v>
      </c>
      <c r="BL7" s="38">
        <v>1673.47</v>
      </c>
      <c r="BM7" s="38">
        <v>1298.9100000000001</v>
      </c>
      <c r="BN7" s="38">
        <v>1243.71</v>
      </c>
      <c r="BO7" s="38">
        <v>1194.1500000000001</v>
      </c>
      <c r="BP7" s="38">
        <v>1209.4000000000001</v>
      </c>
      <c r="BQ7" s="38">
        <v>129.88</v>
      </c>
      <c r="BR7" s="38">
        <v>132.76</v>
      </c>
      <c r="BS7" s="38">
        <v>146.97</v>
      </c>
      <c r="BT7" s="38">
        <v>126.88</v>
      </c>
      <c r="BU7" s="38">
        <v>97.08</v>
      </c>
      <c r="BV7" s="38">
        <v>50.54</v>
      </c>
      <c r="BW7" s="38">
        <v>49.22</v>
      </c>
      <c r="BX7" s="38">
        <v>69.87</v>
      </c>
      <c r="BY7" s="38">
        <v>74.3</v>
      </c>
      <c r="BZ7" s="38">
        <v>72.260000000000005</v>
      </c>
      <c r="CA7" s="38">
        <v>74.48</v>
      </c>
      <c r="CB7" s="38">
        <v>111.81</v>
      </c>
      <c r="CC7" s="38">
        <v>109.27</v>
      </c>
      <c r="CD7" s="38">
        <v>99.49</v>
      </c>
      <c r="CE7" s="38">
        <v>114.8</v>
      </c>
      <c r="CF7" s="38">
        <v>150</v>
      </c>
      <c r="CG7" s="38">
        <v>320.36</v>
      </c>
      <c r="CH7" s="38">
        <v>332.02</v>
      </c>
      <c r="CI7" s="38">
        <v>234.96</v>
      </c>
      <c r="CJ7" s="38">
        <v>221.81</v>
      </c>
      <c r="CK7" s="38">
        <v>230.02</v>
      </c>
      <c r="CL7" s="38">
        <v>219.46</v>
      </c>
      <c r="CM7" s="38">
        <v>45.6</v>
      </c>
      <c r="CN7" s="38">
        <v>44.4</v>
      </c>
      <c r="CO7" s="38">
        <v>45.02</v>
      </c>
      <c r="CP7" s="38">
        <v>43.56</v>
      </c>
      <c r="CQ7" s="38">
        <v>43.78</v>
      </c>
      <c r="CR7" s="38">
        <v>34.74</v>
      </c>
      <c r="CS7" s="38">
        <v>36.65</v>
      </c>
      <c r="CT7" s="38">
        <v>42.9</v>
      </c>
      <c r="CU7" s="38">
        <v>43.36</v>
      </c>
      <c r="CV7" s="38">
        <v>42.56</v>
      </c>
      <c r="CW7" s="38">
        <v>42.82</v>
      </c>
      <c r="CX7" s="38">
        <v>71.680000000000007</v>
      </c>
      <c r="CY7" s="38">
        <v>72.97</v>
      </c>
      <c r="CZ7" s="38">
        <v>74.13</v>
      </c>
      <c r="DA7" s="38">
        <v>74.13</v>
      </c>
      <c r="DB7" s="38">
        <v>75.58</v>
      </c>
      <c r="DC7" s="38">
        <v>70.14</v>
      </c>
      <c r="DD7" s="38">
        <v>68.83</v>
      </c>
      <c r="DE7" s="38">
        <v>83.5</v>
      </c>
      <c r="DF7" s="38">
        <v>83.06</v>
      </c>
      <c r="DG7" s="38">
        <v>83.32</v>
      </c>
      <c r="DH7" s="38">
        <v>83.36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0.08</v>
      </c>
      <c r="EK7" s="38">
        <v>0.26</v>
      </c>
      <c r="EL7" s="38">
        <v>0.09</v>
      </c>
      <c r="EM7" s="38">
        <v>0.09</v>
      </c>
      <c r="EN7" s="38">
        <v>0.13</v>
      </c>
      <c r="EO7" s="38">
        <v>0.12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106</v>
      </c>
      <c r="C9" s="40" t="s">
        <v>107</v>
      </c>
      <c r="D9" s="40" t="s">
        <v>108</v>
      </c>
      <c r="E9" s="40" t="s">
        <v>109</v>
      </c>
      <c r="F9" s="40" t="s">
        <v>110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48</v>
      </c>
      <c r="B10" s="41">
        <f>DATEVALUE($B$6-4&amp;"年1月1日")</f>
        <v>41640</v>
      </c>
      <c r="C10" s="41">
        <f>DATEVALUE($B$6-3&amp;"年1月1日")</f>
        <v>42005</v>
      </c>
      <c r="D10" s="41">
        <f>DATEVALUE($B$6-2&amp;"年1月1日")</f>
        <v>42370</v>
      </c>
      <c r="E10" s="41">
        <f>DATEVALUE($B$6-1&amp;"年1月1日")</f>
        <v>42736</v>
      </c>
      <c r="F10" s="41">
        <f>DATEVALUE($B$6&amp;"年1月1日")</f>
        <v>43101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山崎 純裕</cp:lastModifiedBy>
  <cp:lastPrinted>2020-01-10T04:28:00Z</cp:lastPrinted>
  <dcterms:created xsi:type="dcterms:W3CDTF">2019-12-05T05:14:28Z</dcterms:created>
  <dcterms:modified xsi:type="dcterms:W3CDTF">2020-02-05T00:17:06Z</dcterms:modified>
  <cp:category/>
</cp:coreProperties>
</file>