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\\FILE\data\各課共有\11上下水道課\03下水道係\02下水調査\H31年度\庁外\1市町村振興課\20200128公営企業に係る経営比較分析表（平成30年度決算）の分析等について\【経営比較分析表】2018_392031_47_1718\【経営比較分析表】2018_392031_47_1718\"/>
    </mc:Choice>
  </mc:AlternateContent>
  <xr:revisionPtr revIDLastSave="0" documentId="13_ncr:1_{17B5950E-544F-4188-A540-297A09EF7B6F}" xr6:coauthVersionLast="36" xr6:coauthVersionMax="36" xr10:uidLastSave="{00000000-0000-0000-0000-000000000000}"/>
  <workbookProtection workbookAlgorithmName="SHA-512" workbookHashValue="18DyrTcAjVPQvRAl5yODBrlzxU+6daKlx2NxQMi4RTS9aOgk84sVG381ZGeMa8MVKDIOC7pZxX0nleEhWWoCtA==" workbookSaltValue="BGHsyzF0tEP3SnaqDVq29w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H86" i="4"/>
  <c r="AD10" i="4"/>
  <c r="P10" i="4"/>
  <c r="AT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<sst xmlns="http://schemas.openxmlformats.org/spreadsheetml/2006/main" count="228" uniqueCount="113">
  <si>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</si>
  <si>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</si>
  <si>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</si>
  <si>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</si>
  <si>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</si>
  <si>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</si>
  <si>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</si>
  <si>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</si>
  <si>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</si>
  <si>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</si>
  <si>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</si>
  <si>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</si>
  <si>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</si>
  <si>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</si>
  <si>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</si>
  <si>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</si>
  <si>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</si>
  <si>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</si>
  <si>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</si>
  <si>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</si>
  <si>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</si>
  <si>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</si>
  <si>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</si>
  <si>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</si>
  <si>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</si>
  <si>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</si>
  <si>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</si>
  <si>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</si>
  <si>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</si>
  <si>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</si>
  <si>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</si>
  <si>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</si>
  <si>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</si>
  <si>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</si>
  <si>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</si>
  <si>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</si>
  <si>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</si>
  <si>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</si>
  <si>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</si>
  <si>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</si>
  <si>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</si>
  <si>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</si>
  <si>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</si>
  <si>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</si>
  <si>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</si>
  <si>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</si>
  <si>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</si>
  <si>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</si>
  <si>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</si>
  <si>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</si>
  <si>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</si>
  <si>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</si>
  <si>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</si>
  <si>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</si>
  <si>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</si>
  <si>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</si>
  <si>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</si>
  <si>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</si>
  <si>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</si>
  <si>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</si>
  <si>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</si>
  <si>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</si>
  <si>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</si>
  <si>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</si>
  <si>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</si>
  <si>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</si>
  <si>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</si>
  <si>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</si>
  <si>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</si>
  <si>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</si>
  <si>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</si>
  <si>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</si>
  <si>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</si>
  <si>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</si>
  <si>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</si>
  <si>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</si>
  <si>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</si>
  <si>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</si>
  <si>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</si>
  <si>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</si>
  <si>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</si>
  <si>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</si>
  <si>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</si>
  <si>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</si>
  <si>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</si>
  <si>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</si>
  <si>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</si>
  <si>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</si>
  <si>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</si>
  <si>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</si>
  <si>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</si>
  <si>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</si>
  <si>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</si>
  <si>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</si>
  <si>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</si>
  <si>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</si>
  <si>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</si>
  <si>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安芸市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</si>
  <si>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</si>
  <si>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</si>
  <si>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</si>
  <si>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</si>
  <si>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</si>
  <si>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</si>
  <si>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</si>
  <si>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</si>
  <si>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</si>
  <si>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</si>
  <si>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</si>
  <si>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</si>
  <si>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③現時点では更新が急がれる管渠は無い。</t>
  </si>
  <si>
    <t>①H25年度に一般会計からの繰出基準を見直した結果、比率が上がっているが100％に満たず、低い水準にある。
④H25年度に一般会計からの繰出基準を見直した結果、H25年度からは比率が0になった（H28年度の30.5は適正使用料より汚水維持管理費が低かったため、差額を充当したことによるもの）。企業債残高は年々減少しているが、残高自体が無くなったわけではないため、引き続き経営改善に取り組む必要がある。
⑤H29年度に低下した原因は、汚泥処理費の臨時的な増加によるもの（ポンプ修繕237万、臨時汚泥処理55万、処分場縮小による補助金返納135万など）経営状況は依然苦しいため、引き続き経営改善に取り組む必要がある。
⑥H29年度に上昇した原因は、⑤と同じく汚泥処理費の臨時的な増加によるもの。今後も不明水対策などに取り組み、減少に努める必要がある。
⑦平均値を下回っており、施設利用率を上げるためには、接続率を向上させることが必要である。そのため、普及啓発活動の強化に取り組んでいく。
⑧毎年度微増しているものの平均値を下回っており、水洗化率向上のための普及啓発活動の強化が必要である。</t>
    <rPh sb="100" eb="102">
      <t>ネンド</t>
    </rPh>
    <rPh sb="108" eb="110">
      <t>テキセイ</t>
    </rPh>
    <rPh sb="110" eb="113">
      <t>シヨウリョウ</t>
    </rPh>
    <rPh sb="115" eb="117">
      <t>オスイ</t>
    </rPh>
    <rPh sb="117" eb="119">
      <t>イジ</t>
    </rPh>
    <rPh sb="119" eb="122">
      <t>カンリヒ</t>
    </rPh>
    <rPh sb="123" eb="124">
      <t>ヒク</t>
    </rPh>
    <rPh sb="130" eb="132">
      <t>サガク</t>
    </rPh>
    <rPh sb="133" eb="135">
      <t>ジュウトウ</t>
    </rPh>
    <rPh sb="208" eb="210">
      <t>テイカ</t>
    </rPh>
    <rPh sb="212" eb="214">
      <t>ゲンイン</t>
    </rPh>
    <rPh sb="216" eb="218">
      <t>オデイ</t>
    </rPh>
    <rPh sb="218" eb="220">
      <t>ショリ</t>
    </rPh>
    <rPh sb="220" eb="221">
      <t>ヒ</t>
    </rPh>
    <rPh sb="222" eb="225">
      <t>リンジテキ</t>
    </rPh>
    <rPh sb="226" eb="228">
      <t>ゾウカ</t>
    </rPh>
    <rPh sb="237" eb="239">
      <t>シュウゼン</t>
    </rPh>
    <rPh sb="244" eb="246">
      <t>リンジ</t>
    </rPh>
    <rPh sb="246" eb="248">
      <t>オデイ</t>
    </rPh>
    <rPh sb="248" eb="250">
      <t>ショリ</t>
    </rPh>
    <rPh sb="252" eb="253">
      <t>マン</t>
    </rPh>
    <rPh sb="254" eb="257">
      <t>ショブンジョウ</t>
    </rPh>
    <rPh sb="257" eb="259">
      <t>シュクショウ</t>
    </rPh>
    <rPh sb="262" eb="265">
      <t>ホジョキン</t>
    </rPh>
    <rPh sb="265" eb="267">
      <t>ヘンノウ</t>
    </rPh>
    <rPh sb="270" eb="271">
      <t>マン</t>
    </rPh>
    <rPh sb="274" eb="276">
      <t>ケイエイ</t>
    </rPh>
    <rPh sb="276" eb="278">
      <t>ジョウキョウ</t>
    </rPh>
    <rPh sb="279" eb="281">
      <t>イゼン</t>
    </rPh>
    <rPh sb="281" eb="282">
      <t>クル</t>
    </rPh>
    <rPh sb="314" eb="316">
      <t>ジョウショウ</t>
    </rPh>
    <rPh sb="318" eb="320">
      <t>ゲンイン</t>
    </rPh>
    <rPh sb="324" eb="325">
      <t>オナ</t>
    </rPh>
    <rPh sb="327" eb="329">
      <t>オデイ</t>
    </rPh>
    <rPh sb="329" eb="331">
      <t>ショリ</t>
    </rPh>
    <rPh sb="331" eb="332">
      <t>ヒ</t>
    </rPh>
    <rPh sb="333" eb="336">
      <t>リンジテキ</t>
    </rPh>
    <rPh sb="337" eb="339">
      <t>ゾウカ</t>
    </rPh>
    <rPh sb="361" eb="363">
      <t>ゲンショウ</t>
    </rPh>
    <rPh sb="364" eb="365">
      <t>ツト</t>
    </rPh>
    <rPh sb="392" eb="393">
      <t>ア</t>
    </rPh>
    <rPh sb="400" eb="402">
      <t>セツゾク</t>
    </rPh>
    <rPh sb="402" eb="403">
      <t>リツ</t>
    </rPh>
    <rPh sb="433" eb="434">
      <t>ト</t>
    </rPh>
    <rPh sb="435" eb="436">
      <t>ク</t>
    </rPh>
    <phoneticPr fontId="16"/>
  </si>
  <si>
    <t>料金水準適正化の検討、接続率向上のための啓発などに取り組み、他会計繰入金の依存度を下げる必要がある。
今後は処理場の長寿命化も必要であり、より健全・効率的な経営が求められる。
平成29年度　　　機能診断（赤野処理区）
平成30年度　　　機能診断（奈比賀処理区）
平成31年度　　　最適整備構想
平成32年度予定　計画策定
平成33年度予定　機能強化対策工事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</si>
</sst>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2F000000}"/>
    <cellStyle name="標準" xfId="0" builtinId="0"/>
    <cellStyle name="標準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F-4367-9D81-45048EEA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F-4367-9D81-45048EEA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42.89</c:v>
                </c:pt>
                <c:pt idx="1">
                  <c:v>42.89</c:v>
                </c:pt>
                <c:pt idx="2">
                  <c:v>40.44</c:v>
                </c:pt>
                <c:pt idx="3">
                  <c:v>41.67</c:v>
                </c:pt>
                <c:pt idx="4">
                  <c:v>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4-4E93-B97E-B5BC2F391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4-4E93-B97E-B5BC2F391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58.42</c:v>
                </c:pt>
                <c:pt idx="1">
                  <c:v>60.32</c:v>
                </c:pt>
                <c:pt idx="2">
                  <c:v>62.9</c:v>
                </c:pt>
                <c:pt idx="3">
                  <c:v>64.569999999999993</c:v>
                </c:pt>
                <c:pt idx="4">
                  <c:v>63.86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2-4C84-83AF-9B404D69B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70.59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2-4C84-83AF-9B404D69B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75.36</c:v>
                </c:pt>
                <c:pt idx="1">
                  <c:v>80.06</c:v>
                </c:pt>
                <c:pt idx="2">
                  <c:v>81.27</c:v>
                </c:pt>
                <c:pt idx="3">
                  <c:v>84.19</c:v>
                </c:pt>
                <c:pt idx="4">
                  <c:v>81.239999999999995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5-42E2-832B-C11495CF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5-42E2-832B-C11495CF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5-4562-B2FA-F86B0736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5-4562-B2FA-F86B0736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6-467F-8231-81A50244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6-467F-8231-81A50244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B-425A-9752-5F08DD86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B-425A-9752-5F08DD86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4-4AB0-A907-79DB505F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AB0-A907-79DB505F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30.5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2-40FE-A74B-F2D161ED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1161.05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2-40FE-A74B-F2D161ED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73.16</c:v>
                </c:pt>
                <c:pt idx="1">
                  <c:v>82.04</c:v>
                </c:pt>
                <c:pt idx="2">
                  <c:v>85.47</c:v>
                </c:pt>
                <c:pt idx="3">
                  <c:v>66.72</c:v>
                </c:pt>
                <c:pt idx="4">
                  <c:v>78.319999999999993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D-498E-965E-69095715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41.08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D-498E-965E-69095715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174.1</c:v>
                </c:pt>
                <c:pt idx="1">
                  <c:v>155.4</c:v>
                </c:pt>
                <c:pt idx="2">
                  <c:v>150.01</c:v>
                </c:pt>
                <c:pt idx="3">
                  <c:v>194.43</c:v>
                </c:pt>
                <c:pt idx="4">
                  <c:v>164.79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7-4123-ABDB-2AEA3AB4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378.08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123-ABDB-2AEA3AB4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60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高知県　安芸市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17426</v>
      </c>
      <c r="AM8" s="50"/>
      <c r="AN8" s="50"/>
      <c r="AO8" s="50"/>
      <c r="AP8" s="50"/>
      <c r="AQ8" s="50"/>
      <c r="AR8" s="50"/>
      <c r="AS8" s="50"/>
      <c r="AT8" s="45">
        <f>データ!T6</f>
        <v>317.20999999999998</v>
      </c>
      <c r="AU8" s="45"/>
      <c r="AV8" s="45"/>
      <c r="AW8" s="45"/>
      <c r="AX8" s="45"/>
      <c r="AY8" s="45"/>
      <c r="AZ8" s="45"/>
      <c r="BA8" s="45"/>
      <c r="BB8" s="45">
        <f>データ!U6</f>
        <v>54.94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5.37</v>
      </c>
      <c r="Q10" s="45"/>
      <c r="R10" s="45"/>
      <c r="S10" s="45"/>
      <c r="T10" s="45"/>
      <c r="U10" s="45"/>
      <c r="V10" s="45"/>
      <c r="W10" s="45">
        <f>データ!Q6</f>
        <v>93.33</v>
      </c>
      <c r="X10" s="45"/>
      <c r="Y10" s="45"/>
      <c r="Z10" s="45"/>
      <c r="AA10" s="45"/>
      <c r="AB10" s="45"/>
      <c r="AC10" s="45"/>
      <c r="AD10" s="50">
        <f>データ!R6</f>
        <v>2268</v>
      </c>
      <c r="AE10" s="50"/>
      <c r="AF10" s="50"/>
      <c r="AG10" s="50"/>
      <c r="AH10" s="50"/>
      <c r="AI10" s="50"/>
      <c r="AJ10" s="50"/>
      <c r="AK10" s="2"/>
      <c r="AL10" s="50">
        <f>データ!V6</f>
        <v>927</v>
      </c>
      <c r="AM10" s="50"/>
      <c r="AN10" s="50"/>
      <c r="AO10" s="50"/>
      <c r="AP10" s="50"/>
      <c r="AQ10" s="50"/>
      <c r="AR10" s="50"/>
      <c r="AS10" s="50"/>
      <c r="AT10" s="45">
        <f>データ!W6</f>
        <v>0.43</v>
      </c>
      <c r="AU10" s="45"/>
      <c r="AV10" s="45"/>
      <c r="AW10" s="45"/>
      <c r="AX10" s="45"/>
      <c r="AY10" s="45"/>
      <c r="AZ10" s="45"/>
      <c r="BA10" s="45"/>
      <c r="BB10" s="45">
        <f>データ!X6</f>
        <v>2155.81</v>
      </c>
      <c r="BC10" s="45"/>
      <c r="BD10" s="45"/>
      <c r="BE10" s="45"/>
      <c r="BF10" s="45"/>
      <c r="BG10" s="45"/>
      <c r="BH10" s="45"/>
      <c r="BI10" s="45"/>
      <c r="BJ10" s="2"/>
      <c r="BK10" s="2"/>
      <c r="BL10" s="62" t="s">
        <v>22</v>
      </c>
      <c r="BM10" s="6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24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 x14ac:dyDescent="0.15">
      <c r="A14" s="2"/>
      <c r="B14" s="66" t="s">
        <v>25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56" t="s">
        <v>26</v>
      </c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8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59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9" t="s">
        <v>111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6" t="s">
        <v>27</v>
      </c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8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9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1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9" t="s">
        <v>110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53" t="s">
        <v>28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6" t="s">
        <v>29</v>
      </c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8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9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1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9" t="s">
        <v>112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43</v>
      </c>
      <c r="N86" s="26" t="s">
        <v>44</v>
      </c>
      <c r="O86" s="26" t="str">
        <f>データ!EO6</f>
        <v>【0.02】</v>
      </c>
    </row>
  </sheetData>
  <sheetProtection algorithmName="SHA-512" hashValue="nj393SDz3wBp7dQ6kBSF4+hV+w3Xjg4S4mwHgQq+Pk1bI3DgrVu9hzFmk8TShXhzBgd/SBNab4hzOEYpvCcfPw==" saltValue="w4/WGKf3gkJydiAL8XWd8g==" spinCount="100000" sheet="1" objects="1" scenarios="1" formatCells="0" formatColumns="0" formatRows="0"/>
  <mergeCells count="46">
    <mergeCell ref="BL66:BZ82"/>
    <mergeCell ref="B60:BJ61"/>
    <mergeCell ref="BL64:BZ65"/>
    <mergeCell ref="BL10:BM10"/>
    <mergeCell ref="BL11:BZ13"/>
    <mergeCell ref="B14:BJ15"/>
    <mergeCell ref="BL14:BZ15"/>
    <mergeCell ref="BL45:BZ46"/>
    <mergeCell ref="BL16:BZ44"/>
    <mergeCell ref="BL47:BZ63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392031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安芸市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5.37</v>
      </c>
      <c r="Q6" s="34">
        <f t="shared" si="3"/>
        <v>93.33</v>
      </c>
      <c r="R6" s="34">
        <f t="shared" si="3"/>
        <v>2268</v>
      </c>
      <c r="S6" s="34">
        <f t="shared" si="3"/>
        <v>17426</v>
      </c>
      <c r="T6" s="34">
        <f t="shared" si="3"/>
        <v>317.20999999999998</v>
      </c>
      <c r="U6" s="34">
        <f t="shared" si="3"/>
        <v>54.94</v>
      </c>
      <c r="V6" s="34">
        <f t="shared" si="3"/>
        <v>927</v>
      </c>
      <c r="W6" s="34">
        <f t="shared" si="3"/>
        <v>0.43</v>
      </c>
      <c r="X6" s="34">
        <f t="shared" si="3"/>
        <v>2155.81</v>
      </c>
      <c r="Y6" s="35">
        <f>IF(Y7="",NA(),Y7)</f>
        <v>75.36</v>
      </c>
      <c r="Z6" s="35">
        <f t="shared" ref="Z6:AH6" si="4">IF(Z7="",NA(),Z7)</f>
        <v>80.06</v>
      </c>
      <c r="AA6" s="35">
        <f t="shared" si="4"/>
        <v>81.27</v>
      </c>
      <c r="AB6" s="35">
        <f t="shared" si="4"/>
        <v>84.19</v>
      </c>
      <c r="AC6" s="35">
        <f t="shared" si="4"/>
        <v>81.239999999999995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5">
        <f t="shared" si="7"/>
        <v>30.5</v>
      </c>
      <c r="BI6" s="34">
        <f t="shared" si="7"/>
        <v>0</v>
      </c>
      <c r="BJ6" s="34">
        <f t="shared" si="7"/>
        <v>0</v>
      </c>
      <c r="BK6" s="35">
        <f t="shared" si="7"/>
        <v>1161.05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73.16</v>
      </c>
      <c r="BR6" s="35">
        <f t="shared" ref="BR6:BZ6" si="8">IF(BR7="",NA(),BR7)</f>
        <v>82.04</v>
      </c>
      <c r="BS6" s="35">
        <f t="shared" si="8"/>
        <v>85.47</v>
      </c>
      <c r="BT6" s="35">
        <f t="shared" si="8"/>
        <v>66.72</v>
      </c>
      <c r="BU6" s="35">
        <f t="shared" si="8"/>
        <v>78.319999999999993</v>
      </c>
      <c r="BV6" s="35">
        <f t="shared" si="8"/>
        <v>41.08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174.1</v>
      </c>
      <c r="CC6" s="35">
        <f t="shared" ref="CC6:CK6" si="9">IF(CC7="",NA(),CC7)</f>
        <v>155.4</v>
      </c>
      <c r="CD6" s="35">
        <f t="shared" si="9"/>
        <v>150.01</v>
      </c>
      <c r="CE6" s="35">
        <f t="shared" si="9"/>
        <v>194.43</v>
      </c>
      <c r="CF6" s="35">
        <f t="shared" si="9"/>
        <v>164.79</v>
      </c>
      <c r="CG6" s="35">
        <f t="shared" si="9"/>
        <v>378.08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42.89</v>
      </c>
      <c r="CN6" s="35">
        <f t="shared" ref="CN6:CV6" si="10">IF(CN7="",NA(),CN7)</f>
        <v>42.89</v>
      </c>
      <c r="CO6" s="35">
        <f t="shared" si="10"/>
        <v>40.44</v>
      </c>
      <c r="CP6" s="35">
        <f t="shared" si="10"/>
        <v>41.67</v>
      </c>
      <c r="CQ6" s="35">
        <f t="shared" si="10"/>
        <v>43.63</v>
      </c>
      <c r="CR6" s="35">
        <f t="shared" si="10"/>
        <v>44.69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58.42</v>
      </c>
      <c r="CY6" s="35">
        <f t="shared" ref="CY6:DG6" si="11">IF(CY7="",NA(),CY7)</f>
        <v>60.32</v>
      </c>
      <c r="CZ6" s="35">
        <f t="shared" si="11"/>
        <v>62.9</v>
      </c>
      <c r="DA6" s="35">
        <f t="shared" si="11"/>
        <v>64.569999999999993</v>
      </c>
      <c r="DB6" s="35">
        <f t="shared" si="11"/>
        <v>63.86</v>
      </c>
      <c r="DC6" s="35">
        <f t="shared" si="11"/>
        <v>70.59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392031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5.37</v>
      </c>
      <c r="Q7" s="38">
        <v>93.33</v>
      </c>
      <c r="R7" s="38">
        <v>2268</v>
      </c>
      <c r="S7" s="38">
        <v>17426</v>
      </c>
      <c r="T7" s="38">
        <v>317.20999999999998</v>
      </c>
      <c r="U7" s="38">
        <v>54.94</v>
      </c>
      <c r="V7" s="38">
        <v>927</v>
      </c>
      <c r="W7" s="38">
        <v>0.43</v>
      </c>
      <c r="X7" s="38">
        <v>2155.81</v>
      </c>
      <c r="Y7" s="38">
        <v>75.36</v>
      </c>
      <c r="Z7" s="38">
        <v>80.06</v>
      </c>
      <c r="AA7" s="38">
        <v>81.27</v>
      </c>
      <c r="AB7" s="38">
        <v>84.19</v>
      </c>
      <c r="AC7" s="38">
        <v>81.239999999999995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30.5</v>
      </c>
      <c r="BI7" s="38">
        <v>0</v>
      </c>
      <c r="BJ7" s="38">
        <v>0</v>
      </c>
      <c r="BK7" s="38">
        <v>1161.05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73.16</v>
      </c>
      <c r="BR7" s="38">
        <v>82.04</v>
      </c>
      <c r="BS7" s="38">
        <v>85.47</v>
      </c>
      <c r="BT7" s="38">
        <v>66.72</v>
      </c>
      <c r="BU7" s="38">
        <v>78.319999999999993</v>
      </c>
      <c r="BV7" s="38">
        <v>41.08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174.1</v>
      </c>
      <c r="CC7" s="38">
        <v>155.4</v>
      </c>
      <c r="CD7" s="38">
        <v>150.01</v>
      </c>
      <c r="CE7" s="38">
        <v>194.43</v>
      </c>
      <c r="CF7" s="38">
        <v>164.79</v>
      </c>
      <c r="CG7" s="38">
        <v>378.08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42.89</v>
      </c>
      <c r="CN7" s="38">
        <v>42.89</v>
      </c>
      <c r="CO7" s="38">
        <v>40.44</v>
      </c>
      <c r="CP7" s="38">
        <v>41.67</v>
      </c>
      <c r="CQ7" s="38">
        <v>43.63</v>
      </c>
      <c r="CR7" s="38">
        <v>44.69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58.42</v>
      </c>
      <c r="CY7" s="38">
        <v>60.32</v>
      </c>
      <c r="CZ7" s="38">
        <v>62.9</v>
      </c>
      <c r="DA7" s="38">
        <v>64.569999999999993</v>
      </c>
      <c r="DB7" s="38">
        <v>63.86</v>
      </c>
      <c r="DC7" s="38">
        <v>70.59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2019-12-05T05:22:41Z</dcterms:created>
  <dcterms:modified xsi:type="dcterms:W3CDTF">2020-01-16T01:18:27Z</dcterms:modified>
  <cp:category/>
</cp:coreProperties>
</file>