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75" windowWidth="14940" windowHeight="7860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Q10" i="4" s="1"/>
  <c r="T6" i="5"/>
  <c r="S6" i="5"/>
  <c r="R6" i="5"/>
  <c r="Q6" i="5"/>
  <c r="AI8" i="4" s="1"/>
  <c r="P6" i="5"/>
  <c r="O6" i="5"/>
  <c r="N6" i="5"/>
  <c r="M6" i="5"/>
  <c r="L6" i="5"/>
  <c r="K6" i="5"/>
  <c r="J6" i="5"/>
  <c r="I6" i="5"/>
  <c r="B8" i="4" s="1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I10" i="4"/>
  <c r="Z10" i="4"/>
  <c r="R10" i="4"/>
  <c r="J10" i="4"/>
  <c r="B10" i="4"/>
  <c r="AY8" i="4"/>
  <c r="AQ8" i="4"/>
  <c r="Z8" i="4"/>
  <c r="R8" i="4"/>
  <c r="J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<sst xmlns="http://schemas.openxmlformats.org/spreadsheetml/2006/main" count="217" uniqueCount="107">
  <si>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</si>
  <si>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</si>
  <si>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</si>
  <si>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</si>
  <si>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</si>
  <si>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</si>
  <si>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</si>
  <si>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</si>
  <si>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</si>
  <si>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</si>
  <si>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</si>
  <si>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</si>
  <si>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</si>
  <si>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</si>
  <si>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</si>
  <si>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</si>
  <si>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</si>
  <si>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</si>
  <si>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</si>
  <si>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</si>
  <si>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</si>
  <si>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</si>
  <si>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</si>
  <si>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</si>
  <si>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</si>
  <si>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</si>
  <si>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</si>
  <si>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</si>
  <si>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</si>
  <si>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</si>
  <si>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</si>
  <si>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</si>
  <si>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</si>
  <si>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</si>
  <si>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</si>
  <si>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</si>
  <si>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</si>
  <si>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</si>
  <si>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</si>
  <si>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</si>
  <si>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</si>
  <si>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</si>
  <si>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</si>
  <si>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</si>
  <si>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</si>
  <si>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</si>
  <si>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</si>
  <si>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</si>
  <si>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</si>
  <si>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</si>
  <si>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</si>
  <si>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</si>
  <si>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</si>
  <si>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</si>
  <si>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</si>
  <si>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</si>
  <si>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</si>
  <si>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</si>
  <si>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</si>
  <si>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</si>
  <si>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</si>
  <si>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</si>
  <si>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</si>
  <si>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</si>
  <si>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</si>
  <si>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</si>
  <si>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</si>
  <si>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</si>
  <si>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</si>
  <si>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</si>
  <si>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</si>
  <si>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</si>
  <si>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</si>
  <si>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</si>
  <si>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</si>
  <si>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</si>
  <si>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</si>
  <si>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</si>
  <si>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</si>
  <si>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</si>
  <si>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</si>
  <si>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</si>
  <si>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</si>
  <si>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</si>
  <si>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</si>
  <si>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</si>
  <si>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</si>
  <si>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</si>
  <si>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</si>
  <si>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</si>
  <si>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</si>
  <si>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</si>
  <si>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</si>
  <si>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高知県　須崎市</t>
  </si>
  <si>
    <t>法適用</t>
  </si>
  <si>
    <t>水道事業</t>
  </si>
  <si>
    <t>末端給水事業</t>
  </si>
  <si>
    <t>A6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</si>
  <si>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</si>
  <si>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</si>
  <si>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</si>
  <si>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</si>
  <si>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</si>
  <si>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</si>
  <si>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・費用の削減等に努め、単年度黒字は確保している。
・管路や配水池の耐震化を進めているため、施設の更新費用が増額。それに伴い借入額が増えてきている。
・人口減少が進み、配水量が減少している。また、管路の更新や漏水修繕は行っているが、老朽管が多く有収率は低下している。</t>
    <rPh sb="1" eb="3">
      <t>ヒヨウ</t>
    </rPh>
    <rPh sb="4" eb="6">
      <t>サクゲン</t>
    </rPh>
    <rPh sb="6" eb="7">
      <t>トウ</t>
    </rPh>
    <rPh sb="8" eb="9">
      <t>ツト</t>
    </rPh>
    <rPh sb="11" eb="14">
      <t>タンネンド</t>
    </rPh>
    <rPh sb="14" eb="16">
      <t>クロジ</t>
    </rPh>
    <rPh sb="17" eb="19">
      <t>カクホ</t>
    </rPh>
    <rPh sb="26" eb="28">
      <t>カンロ</t>
    </rPh>
    <rPh sb="29" eb="31">
      <t>ハイスイ</t>
    </rPh>
    <rPh sb="31" eb="32">
      <t>イケ</t>
    </rPh>
    <rPh sb="33" eb="36">
      <t>タイシンカ</t>
    </rPh>
    <rPh sb="37" eb="38">
      <t>スス</t>
    </rPh>
    <rPh sb="45" eb="47">
      <t>シセツ</t>
    </rPh>
    <rPh sb="48" eb="50">
      <t>コウシン</t>
    </rPh>
    <rPh sb="50" eb="52">
      <t>ヒヨウ</t>
    </rPh>
    <rPh sb="53" eb="55">
      <t>ゾウガク</t>
    </rPh>
    <rPh sb="59" eb="60">
      <t>トモナ</t>
    </rPh>
    <rPh sb="61" eb="63">
      <t>カリイレ</t>
    </rPh>
    <rPh sb="63" eb="64">
      <t>ガク</t>
    </rPh>
    <rPh sb="65" eb="66">
      <t>フ</t>
    </rPh>
    <rPh sb="75" eb="77">
      <t>ジンコウ</t>
    </rPh>
    <rPh sb="77" eb="79">
      <t>ゲンショウ</t>
    </rPh>
    <rPh sb="80" eb="81">
      <t>スス</t>
    </rPh>
    <rPh sb="83" eb="85">
      <t>ハイスイ</t>
    </rPh>
    <rPh sb="85" eb="86">
      <t>リョウ</t>
    </rPh>
    <rPh sb="87" eb="89">
      <t>ゲンショウ</t>
    </rPh>
    <rPh sb="97" eb="99">
      <t>カンロ</t>
    </rPh>
    <rPh sb="100" eb="102">
      <t>コウシン</t>
    </rPh>
    <rPh sb="103" eb="105">
      <t>ロウスイ</t>
    </rPh>
    <rPh sb="105" eb="107">
      <t>シュウゼン</t>
    </rPh>
    <rPh sb="108" eb="109">
      <t>オコナ</t>
    </rPh>
    <rPh sb="115" eb="117">
      <t>ロウキュウ</t>
    </rPh>
    <rPh sb="117" eb="118">
      <t>カン</t>
    </rPh>
    <rPh sb="119" eb="120">
      <t>オオ</t>
    </rPh>
    <rPh sb="126" eb="127">
      <t>シタ</t>
    </rPh>
    <phoneticPr fontId="4"/>
  </si>
  <si>
    <t>・県内で2番目に古い水道という歴史を持つが故に、配水・給水管等の水道施設の多くが老朽化している。昭和50年頃から平成10年頃までは主として拡張事業を行い、近年では管路の更新以外にも配水池の耐震化等を行っているため、老朽管の更新が進んでいない。</t>
    <rPh sb="48" eb="50">
      <t>ショウワ</t>
    </rPh>
    <rPh sb="52" eb="53">
      <t>ネン</t>
    </rPh>
    <rPh sb="53" eb="54">
      <t>ゴロ</t>
    </rPh>
    <rPh sb="56" eb="58">
      <t>ヘイセイ</t>
    </rPh>
    <rPh sb="60" eb="61">
      <t>ネン</t>
    </rPh>
    <rPh sb="61" eb="62">
      <t>コロ</t>
    </rPh>
    <rPh sb="65" eb="66">
      <t>シュ</t>
    </rPh>
    <rPh sb="69" eb="71">
      <t>カクチョウ</t>
    </rPh>
    <rPh sb="71" eb="73">
      <t>ジギョウ</t>
    </rPh>
    <rPh sb="74" eb="75">
      <t>オコナ</t>
    </rPh>
    <rPh sb="77" eb="79">
      <t>キンネン</t>
    </rPh>
    <rPh sb="81" eb="83">
      <t>カンロ</t>
    </rPh>
    <rPh sb="84" eb="86">
      <t>コウシン</t>
    </rPh>
    <rPh sb="86" eb="88">
      <t>イガイ</t>
    </rPh>
    <rPh sb="90" eb="92">
      <t>ハイスイ</t>
    </rPh>
    <rPh sb="92" eb="93">
      <t>イケ</t>
    </rPh>
    <rPh sb="94" eb="97">
      <t>タイシンカ</t>
    </rPh>
    <rPh sb="97" eb="98">
      <t>トウ</t>
    </rPh>
    <rPh sb="99" eb="100">
      <t>オコナ</t>
    </rPh>
    <rPh sb="107" eb="109">
      <t>ロウキュウ</t>
    </rPh>
    <rPh sb="109" eb="110">
      <t>カン</t>
    </rPh>
    <rPh sb="111" eb="113">
      <t>コウシン</t>
    </rPh>
    <rPh sb="114" eb="115">
      <t>スス</t>
    </rPh>
    <phoneticPr fontId="4"/>
  </si>
  <si>
    <t>・人口の減少で給水収益が減少傾向にあり、より一層の経営の効率化が必要となってきている。その中で、管路の更新や耐震化を行っていかないといけないため、策定中の施設の更新計画に基づき、効率的に耐震化対策や老朽化対策を行っていく必要がある。</t>
    <rPh sb="1" eb="3">
      <t>ジンコウ</t>
    </rPh>
    <rPh sb="4" eb="6">
      <t>ゲンショウ</t>
    </rPh>
    <rPh sb="7" eb="9">
      <t>キュウスイ</t>
    </rPh>
    <rPh sb="9" eb="11">
      <t>シュウエキ</t>
    </rPh>
    <rPh sb="12" eb="14">
      <t>ゲンショウ</t>
    </rPh>
    <rPh sb="14" eb="16">
      <t>ケイコウ</t>
    </rPh>
    <rPh sb="22" eb="24">
      <t>イッソウ</t>
    </rPh>
    <rPh sb="25" eb="27">
      <t>ケイエイ</t>
    </rPh>
    <rPh sb="28" eb="31">
      <t>コウリツカ</t>
    </rPh>
    <rPh sb="32" eb="34">
      <t>ヒツヨウ</t>
    </rPh>
    <rPh sb="45" eb="46">
      <t>ナカ</t>
    </rPh>
    <rPh sb="48" eb="50">
      <t>カンロ</t>
    </rPh>
    <rPh sb="51" eb="53">
      <t>コウシン</t>
    </rPh>
    <rPh sb="54" eb="57">
      <t>タイシンカ</t>
    </rPh>
    <rPh sb="58" eb="59">
      <t>オコナ</t>
    </rPh>
    <rPh sb="73" eb="76">
      <t>サクテイチュウ</t>
    </rPh>
    <rPh sb="77" eb="79">
      <t>シセツ</t>
    </rPh>
    <rPh sb="80" eb="82">
      <t>コウシン</t>
    </rPh>
    <rPh sb="82" eb="84">
      <t>ケイカク</t>
    </rPh>
    <rPh sb="85" eb="86">
      <t>モト</t>
    </rPh>
    <rPh sb="89" eb="92">
      <t>コウリツテキ</t>
    </rPh>
    <rPh sb="93" eb="96">
      <t>タイシンカ</t>
    </rPh>
    <rPh sb="96" eb="98">
      <t>タイサク</t>
    </rPh>
    <rPh sb="99" eb="102">
      <t>ロウキュウカ</t>
    </rPh>
    <rPh sb="102" eb="104">
      <t>タイサク</t>
    </rPh>
    <rPh sb="105" eb="106">
      <t>オコナ</t>
    </rPh>
    <rPh sb="110" eb="112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</si>
</sst>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0.26</c:v>
                </c:pt>
                <c:pt idx="1">
                  <c:v>0.34</c:v>
                </c:pt>
                <c:pt idx="2">
                  <c:v>0.34</c:v>
                </c:pt>
                <c:pt idx="3">
                  <c:v>0.02</c:v>
                </c:pt>
                <c:pt idx="4">
                  <c:v>0.57999999999999996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606976"/>
        <c:axId val="88617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0.79</c:v>
                </c:pt>
                <c:pt idx="1">
                  <c:v>0.78</c:v>
                </c:pt>
                <c:pt idx="2">
                  <c:v>0.67</c:v>
                </c:pt>
                <c:pt idx="3">
                  <c:v>0.67</c:v>
                </c:pt>
                <c:pt idx="4">
                  <c:v>0.66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06976"/>
        <c:axId val="88617344"/>
      </c:lineChart>
      <c:dateAx>
        <c:axId val="886069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617344"/>
        <c:crosses val="autoZero"/>
        <c:auto val="1"/>
        <c:lblOffset val="100"/>
        <c:baseTimeUnit val="years"/>
      </c:dateAx>
      <c:valAx>
        <c:axId val="88617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6069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59.36</c:v>
                </c:pt>
                <c:pt idx="1">
                  <c:v>58.22</c:v>
                </c:pt>
                <c:pt idx="2">
                  <c:v>56.96</c:v>
                </c:pt>
                <c:pt idx="3">
                  <c:v>56.3</c:v>
                </c:pt>
                <c:pt idx="4">
                  <c:v>54.62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467520"/>
        <c:axId val="89490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56.8</c:v>
                </c:pt>
                <c:pt idx="1">
                  <c:v>55.84</c:v>
                </c:pt>
                <c:pt idx="2">
                  <c:v>55.68</c:v>
                </c:pt>
                <c:pt idx="3">
                  <c:v>55.64</c:v>
                </c:pt>
                <c:pt idx="4">
                  <c:v>55.13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67520"/>
        <c:axId val="89490176"/>
      </c:lineChart>
      <c:dateAx>
        <c:axId val="89467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490176"/>
        <c:crosses val="autoZero"/>
        <c:auto val="1"/>
        <c:lblOffset val="100"/>
        <c:baseTimeUnit val="years"/>
      </c:dateAx>
      <c:valAx>
        <c:axId val="89490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467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80.47</c:v>
                </c:pt>
                <c:pt idx="1">
                  <c:v>80.06</c:v>
                </c:pt>
                <c:pt idx="2">
                  <c:v>80.72</c:v>
                </c:pt>
                <c:pt idx="3">
                  <c:v>80.03</c:v>
                </c:pt>
                <c:pt idx="4">
                  <c:v>79.459999999999994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524480"/>
        <c:axId val="89534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83.67</c:v>
                </c:pt>
                <c:pt idx="1">
                  <c:v>83.11</c:v>
                </c:pt>
                <c:pt idx="2">
                  <c:v>83.18</c:v>
                </c:pt>
                <c:pt idx="3">
                  <c:v>83.09</c:v>
                </c:pt>
                <c:pt idx="4">
                  <c:v>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24480"/>
        <c:axId val="89534848"/>
      </c:lineChart>
      <c:dateAx>
        <c:axId val="89524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534848"/>
        <c:crosses val="autoZero"/>
        <c:auto val="1"/>
        <c:lblOffset val="100"/>
        <c:baseTimeUnit val="years"/>
      </c:dateAx>
      <c:valAx>
        <c:axId val="89534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524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119.91</c:v>
                </c:pt>
                <c:pt idx="1">
                  <c:v>117.71</c:v>
                </c:pt>
                <c:pt idx="2">
                  <c:v>115.77</c:v>
                </c:pt>
                <c:pt idx="3">
                  <c:v>115.58</c:v>
                </c:pt>
                <c:pt idx="4">
                  <c:v>116.61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651648"/>
        <c:axId val="88657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108.96</c:v>
                </c:pt>
                <c:pt idx="1">
                  <c:v>107.37</c:v>
                </c:pt>
                <c:pt idx="2">
                  <c:v>107.57</c:v>
                </c:pt>
                <c:pt idx="3">
                  <c:v>106.55</c:v>
                </c:pt>
                <c:pt idx="4">
                  <c:v>110.01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51648"/>
        <c:axId val="88657920"/>
      </c:lineChart>
      <c:dateAx>
        <c:axId val="88651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657920"/>
        <c:crosses val="autoZero"/>
        <c:auto val="1"/>
        <c:lblOffset val="100"/>
        <c:baseTimeUnit val="years"/>
      </c:dateAx>
      <c:valAx>
        <c:axId val="886579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651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36.33</c:v>
                </c:pt>
                <c:pt idx="1">
                  <c:v>37.619999999999997</c:v>
                </c:pt>
                <c:pt idx="2">
                  <c:v>38.85</c:v>
                </c:pt>
                <c:pt idx="3">
                  <c:v>39.840000000000003</c:v>
                </c:pt>
                <c:pt idx="4">
                  <c:v>51.47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39392"/>
        <c:axId val="89341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36.21</c:v>
                </c:pt>
                <c:pt idx="1">
                  <c:v>37.090000000000003</c:v>
                </c:pt>
                <c:pt idx="2">
                  <c:v>38.07</c:v>
                </c:pt>
                <c:pt idx="3">
                  <c:v>39.06</c:v>
                </c:pt>
                <c:pt idx="4">
                  <c:v>46.66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39392"/>
        <c:axId val="89341312"/>
      </c:lineChart>
      <c:dateAx>
        <c:axId val="89339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341312"/>
        <c:crosses val="autoZero"/>
        <c:auto val="1"/>
        <c:lblOffset val="100"/>
        <c:baseTimeUnit val="years"/>
      </c:dateAx>
      <c:valAx>
        <c:axId val="89341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339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79968"/>
        <c:axId val="89381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6.46</c:v>
                </c:pt>
                <c:pt idx="1">
                  <c:v>6.63</c:v>
                </c:pt>
                <c:pt idx="2">
                  <c:v>7.73</c:v>
                </c:pt>
                <c:pt idx="3">
                  <c:v>8.8699999999999992</c:v>
                </c:pt>
                <c:pt idx="4">
                  <c:v>9.85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79968"/>
        <c:axId val="89381888"/>
      </c:lineChart>
      <c:dateAx>
        <c:axId val="89379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381888"/>
        <c:crosses val="autoZero"/>
        <c:auto val="1"/>
        <c:lblOffset val="100"/>
        <c:baseTimeUnit val="years"/>
      </c:dateAx>
      <c:valAx>
        <c:axId val="89381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379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904832"/>
        <c:axId val="88906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7.45</c:v>
                </c:pt>
                <c:pt idx="1">
                  <c:v>8.5</c:v>
                </c:pt>
                <c:pt idx="2">
                  <c:v>9.34</c:v>
                </c:pt>
                <c:pt idx="3">
                  <c:v>9.56</c:v>
                </c:pt>
                <c:pt idx="4">
                  <c:v>2.8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04832"/>
        <c:axId val="88906752"/>
      </c:lineChart>
      <c:dateAx>
        <c:axId val="88904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906752"/>
        <c:crosses val="autoZero"/>
        <c:auto val="1"/>
        <c:lblOffset val="100"/>
        <c:baseTimeUnit val="years"/>
      </c:dateAx>
      <c:valAx>
        <c:axId val="88906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904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837.69</c:v>
                </c:pt>
                <c:pt idx="1">
                  <c:v>424.7</c:v>
                </c:pt>
                <c:pt idx="2">
                  <c:v>871.83</c:v>
                </c:pt>
                <c:pt idx="3">
                  <c:v>2471.9</c:v>
                </c:pt>
                <c:pt idx="4">
                  <c:v>158.38999999999999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949504"/>
        <c:axId val="88951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969.16</c:v>
                </c:pt>
                <c:pt idx="1">
                  <c:v>995.5</c:v>
                </c:pt>
                <c:pt idx="2">
                  <c:v>915.5</c:v>
                </c:pt>
                <c:pt idx="3">
                  <c:v>963.24</c:v>
                </c:pt>
                <c:pt idx="4">
                  <c:v>381.53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49504"/>
        <c:axId val="88951424"/>
      </c:lineChart>
      <c:dateAx>
        <c:axId val="88949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951424"/>
        <c:crosses val="autoZero"/>
        <c:auto val="1"/>
        <c:lblOffset val="100"/>
        <c:baseTimeUnit val="years"/>
      </c:dateAx>
      <c:valAx>
        <c:axId val="88951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949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532.02</c:v>
                </c:pt>
                <c:pt idx="1">
                  <c:v>521.9</c:v>
                </c:pt>
                <c:pt idx="2">
                  <c:v>520.07000000000005</c:v>
                </c:pt>
                <c:pt idx="3">
                  <c:v>514.70000000000005</c:v>
                </c:pt>
                <c:pt idx="4">
                  <c:v>557.70000000000005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990080"/>
        <c:axId val="88992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421.66</c:v>
                </c:pt>
                <c:pt idx="1">
                  <c:v>414.59</c:v>
                </c:pt>
                <c:pt idx="2">
                  <c:v>404.78</c:v>
                </c:pt>
                <c:pt idx="3">
                  <c:v>400.38</c:v>
                </c:pt>
                <c:pt idx="4">
                  <c:v>393.27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90080"/>
        <c:axId val="88992000"/>
      </c:lineChart>
      <c:dateAx>
        <c:axId val="88990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992000"/>
        <c:crosses val="autoZero"/>
        <c:auto val="1"/>
        <c:lblOffset val="100"/>
        <c:baseTimeUnit val="years"/>
      </c:dateAx>
      <c:valAx>
        <c:axId val="889920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990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108.69</c:v>
                </c:pt>
                <c:pt idx="1">
                  <c:v>108.64</c:v>
                </c:pt>
                <c:pt idx="2">
                  <c:v>106.29</c:v>
                </c:pt>
                <c:pt idx="3">
                  <c:v>107.4</c:v>
                </c:pt>
                <c:pt idx="4">
                  <c:v>112.85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30656"/>
        <c:axId val="89032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99.51</c:v>
                </c:pt>
                <c:pt idx="1">
                  <c:v>97.71</c:v>
                </c:pt>
                <c:pt idx="2">
                  <c:v>98.07</c:v>
                </c:pt>
                <c:pt idx="3">
                  <c:v>96.56</c:v>
                </c:pt>
                <c:pt idx="4">
                  <c:v>100.47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30656"/>
        <c:axId val="89032576"/>
      </c:lineChart>
      <c:dateAx>
        <c:axId val="89030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032576"/>
        <c:crosses val="autoZero"/>
        <c:auto val="1"/>
        <c:lblOffset val="100"/>
        <c:baseTimeUnit val="years"/>
      </c:dateAx>
      <c:valAx>
        <c:axId val="89032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030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144.86000000000001</c:v>
                </c:pt>
                <c:pt idx="1">
                  <c:v>144.30000000000001</c:v>
                </c:pt>
                <c:pt idx="2">
                  <c:v>143.99</c:v>
                </c:pt>
                <c:pt idx="3">
                  <c:v>146.84</c:v>
                </c:pt>
                <c:pt idx="4">
                  <c:v>140.38999999999999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62400"/>
        <c:axId val="89457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171.34</c:v>
                </c:pt>
                <c:pt idx="1">
                  <c:v>173.56</c:v>
                </c:pt>
                <c:pt idx="2">
                  <c:v>172.26</c:v>
                </c:pt>
                <c:pt idx="3">
                  <c:v>177.14</c:v>
                </c:pt>
                <c:pt idx="4">
                  <c:v>169.82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62400"/>
        <c:axId val="89457792"/>
      </c:lineChart>
      <c:dateAx>
        <c:axId val="89062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457792"/>
        <c:crosses val="autoZero"/>
        <c:auto val="1"/>
        <c:lblOffset val="100"/>
        <c:baseTimeUnit val="years"/>
      </c:dateAx>
      <c:valAx>
        <c:axId val="89457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062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【264.16】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【164.21】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【12.42】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zoomScaleNormal="100" workbookViewId="0">
      <selection activeCell="BL83" sqref="BL83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2" t="str">
        <f>データ!H6</f>
        <v>高知県　須崎市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3" t="s">
        <v>1</v>
      </c>
      <c r="C7" s="44"/>
      <c r="D7" s="44"/>
      <c r="E7" s="44"/>
      <c r="F7" s="44"/>
      <c r="G7" s="44"/>
      <c r="H7" s="44"/>
      <c r="I7" s="45"/>
      <c r="J7" s="43" t="s">
        <v>2</v>
      </c>
      <c r="K7" s="44"/>
      <c r="L7" s="44"/>
      <c r="M7" s="44"/>
      <c r="N7" s="44"/>
      <c r="O7" s="44"/>
      <c r="P7" s="44"/>
      <c r="Q7" s="45"/>
      <c r="R7" s="43" t="s">
        <v>3</v>
      </c>
      <c r="S7" s="44"/>
      <c r="T7" s="44"/>
      <c r="U7" s="44"/>
      <c r="V7" s="44"/>
      <c r="W7" s="44"/>
      <c r="X7" s="44"/>
      <c r="Y7" s="45"/>
      <c r="Z7" s="43" t="s">
        <v>4</v>
      </c>
      <c r="AA7" s="44"/>
      <c r="AB7" s="44"/>
      <c r="AC7" s="44"/>
      <c r="AD7" s="44"/>
      <c r="AE7" s="44"/>
      <c r="AF7" s="44"/>
      <c r="AG7" s="45"/>
      <c r="AH7" s="3"/>
      <c r="AI7" s="43" t="s">
        <v>5</v>
      </c>
      <c r="AJ7" s="44"/>
      <c r="AK7" s="44"/>
      <c r="AL7" s="44"/>
      <c r="AM7" s="44"/>
      <c r="AN7" s="44"/>
      <c r="AO7" s="44"/>
      <c r="AP7" s="45"/>
      <c r="AQ7" s="46" t="s">
        <v>6</v>
      </c>
      <c r="AR7" s="46"/>
      <c r="AS7" s="46"/>
      <c r="AT7" s="46"/>
      <c r="AU7" s="46"/>
      <c r="AV7" s="46"/>
      <c r="AW7" s="46"/>
      <c r="AX7" s="46"/>
      <c r="AY7" s="46" t="s">
        <v>7</v>
      </c>
      <c r="AZ7" s="46"/>
      <c r="BA7" s="46"/>
      <c r="BB7" s="46"/>
      <c r="BC7" s="46"/>
      <c r="BD7" s="46"/>
      <c r="BE7" s="46"/>
      <c r="BF7" s="46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52" t="str">
        <f>データ!I6</f>
        <v>法適用</v>
      </c>
      <c r="C8" s="53"/>
      <c r="D8" s="53"/>
      <c r="E8" s="53"/>
      <c r="F8" s="53"/>
      <c r="G8" s="53"/>
      <c r="H8" s="53"/>
      <c r="I8" s="54"/>
      <c r="J8" s="52" t="str">
        <f>データ!J6</f>
        <v>水道事業</v>
      </c>
      <c r="K8" s="53"/>
      <c r="L8" s="53"/>
      <c r="M8" s="53"/>
      <c r="N8" s="53"/>
      <c r="O8" s="53"/>
      <c r="P8" s="53"/>
      <c r="Q8" s="54"/>
      <c r="R8" s="52" t="str">
        <f>データ!K6</f>
        <v>末端給水事業</v>
      </c>
      <c r="S8" s="53"/>
      <c r="T8" s="53"/>
      <c r="U8" s="53"/>
      <c r="V8" s="53"/>
      <c r="W8" s="53"/>
      <c r="X8" s="53"/>
      <c r="Y8" s="54"/>
      <c r="Z8" s="52" t="str">
        <f>データ!L6</f>
        <v>A6</v>
      </c>
      <c r="AA8" s="53"/>
      <c r="AB8" s="53"/>
      <c r="AC8" s="53"/>
      <c r="AD8" s="53"/>
      <c r="AE8" s="53"/>
      <c r="AF8" s="53"/>
      <c r="AG8" s="54"/>
      <c r="AH8" s="3"/>
      <c r="AI8" s="55">
        <f>データ!Q6</f>
        <v>23488</v>
      </c>
      <c r="AJ8" s="56"/>
      <c r="AK8" s="56"/>
      <c r="AL8" s="56"/>
      <c r="AM8" s="56"/>
      <c r="AN8" s="56"/>
      <c r="AO8" s="56"/>
      <c r="AP8" s="57"/>
      <c r="AQ8" s="47">
        <f>データ!R6</f>
        <v>135.44</v>
      </c>
      <c r="AR8" s="47"/>
      <c r="AS8" s="47"/>
      <c r="AT8" s="47"/>
      <c r="AU8" s="47"/>
      <c r="AV8" s="47"/>
      <c r="AW8" s="47"/>
      <c r="AX8" s="47"/>
      <c r="AY8" s="47">
        <f>データ!S6</f>
        <v>173.42</v>
      </c>
      <c r="AZ8" s="47"/>
      <c r="BA8" s="47"/>
      <c r="BB8" s="47"/>
      <c r="BC8" s="47"/>
      <c r="BD8" s="47"/>
      <c r="BE8" s="47"/>
      <c r="BF8" s="47"/>
      <c r="BG8" s="3"/>
      <c r="BH8" s="3"/>
      <c r="BI8" s="3"/>
      <c r="BJ8" s="3"/>
      <c r="BK8" s="3"/>
      <c r="BL8" s="48" t="s">
        <v>9</v>
      </c>
      <c r="BM8" s="49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6" t="s">
        <v>11</v>
      </c>
      <c r="C9" s="46"/>
      <c r="D9" s="46"/>
      <c r="E9" s="46"/>
      <c r="F9" s="46"/>
      <c r="G9" s="46"/>
      <c r="H9" s="46"/>
      <c r="I9" s="46"/>
      <c r="J9" s="46" t="s">
        <v>12</v>
      </c>
      <c r="K9" s="46"/>
      <c r="L9" s="46"/>
      <c r="M9" s="46"/>
      <c r="N9" s="46"/>
      <c r="O9" s="46"/>
      <c r="P9" s="46"/>
      <c r="Q9" s="46"/>
      <c r="R9" s="46" t="s">
        <v>13</v>
      </c>
      <c r="S9" s="46"/>
      <c r="T9" s="46"/>
      <c r="U9" s="46"/>
      <c r="V9" s="46"/>
      <c r="W9" s="46"/>
      <c r="X9" s="46"/>
      <c r="Y9" s="46"/>
      <c r="Z9" s="46" t="s">
        <v>14</v>
      </c>
      <c r="AA9" s="46"/>
      <c r="AB9" s="46"/>
      <c r="AC9" s="46"/>
      <c r="AD9" s="46"/>
      <c r="AE9" s="46"/>
      <c r="AF9" s="46"/>
      <c r="AG9" s="46"/>
      <c r="AH9" s="3"/>
      <c r="AI9" s="46" t="s">
        <v>15</v>
      </c>
      <c r="AJ9" s="46"/>
      <c r="AK9" s="46"/>
      <c r="AL9" s="46"/>
      <c r="AM9" s="46"/>
      <c r="AN9" s="46"/>
      <c r="AO9" s="46"/>
      <c r="AP9" s="46"/>
      <c r="AQ9" s="46" t="s">
        <v>16</v>
      </c>
      <c r="AR9" s="46"/>
      <c r="AS9" s="46"/>
      <c r="AT9" s="46"/>
      <c r="AU9" s="46"/>
      <c r="AV9" s="46"/>
      <c r="AW9" s="46"/>
      <c r="AX9" s="46"/>
      <c r="AY9" s="46" t="s">
        <v>17</v>
      </c>
      <c r="AZ9" s="46"/>
      <c r="BA9" s="46"/>
      <c r="BB9" s="46"/>
      <c r="BC9" s="46"/>
      <c r="BD9" s="46"/>
      <c r="BE9" s="46"/>
      <c r="BF9" s="46"/>
      <c r="BG9" s="3"/>
      <c r="BH9" s="3"/>
      <c r="BI9" s="3"/>
      <c r="BJ9" s="3"/>
      <c r="BK9" s="3"/>
      <c r="BL9" s="50" t="s">
        <v>18</v>
      </c>
      <c r="BM9" s="51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7" t="str">
        <f>データ!M6</f>
        <v>-</v>
      </c>
      <c r="C10" s="47"/>
      <c r="D10" s="47"/>
      <c r="E10" s="47"/>
      <c r="F10" s="47"/>
      <c r="G10" s="47"/>
      <c r="H10" s="47"/>
      <c r="I10" s="47"/>
      <c r="J10" s="47">
        <f>データ!N6</f>
        <v>43.55</v>
      </c>
      <c r="K10" s="47"/>
      <c r="L10" s="47"/>
      <c r="M10" s="47"/>
      <c r="N10" s="47"/>
      <c r="O10" s="47"/>
      <c r="P10" s="47"/>
      <c r="Q10" s="47"/>
      <c r="R10" s="47">
        <f>データ!O6</f>
        <v>86.71</v>
      </c>
      <c r="S10" s="47"/>
      <c r="T10" s="47"/>
      <c r="U10" s="47"/>
      <c r="V10" s="47"/>
      <c r="W10" s="47"/>
      <c r="X10" s="47"/>
      <c r="Y10" s="47"/>
      <c r="Z10" s="78">
        <f>データ!P6</f>
        <v>2700</v>
      </c>
      <c r="AA10" s="78"/>
      <c r="AB10" s="78"/>
      <c r="AC10" s="78"/>
      <c r="AD10" s="78"/>
      <c r="AE10" s="78"/>
      <c r="AF10" s="78"/>
      <c r="AG10" s="78"/>
      <c r="AH10" s="2"/>
      <c r="AI10" s="78">
        <f>データ!T6</f>
        <v>20040</v>
      </c>
      <c r="AJ10" s="78"/>
      <c r="AK10" s="78"/>
      <c r="AL10" s="78"/>
      <c r="AM10" s="78"/>
      <c r="AN10" s="78"/>
      <c r="AO10" s="78"/>
      <c r="AP10" s="78"/>
      <c r="AQ10" s="47">
        <f>データ!U6</f>
        <v>26.44</v>
      </c>
      <c r="AR10" s="47"/>
      <c r="AS10" s="47"/>
      <c r="AT10" s="47"/>
      <c r="AU10" s="47"/>
      <c r="AV10" s="47"/>
      <c r="AW10" s="47"/>
      <c r="AX10" s="47"/>
      <c r="AY10" s="47">
        <f>データ!V6</f>
        <v>757.94</v>
      </c>
      <c r="AZ10" s="47"/>
      <c r="BA10" s="47"/>
      <c r="BB10" s="47"/>
      <c r="BC10" s="47"/>
      <c r="BD10" s="47"/>
      <c r="BE10" s="47"/>
      <c r="BF10" s="47"/>
      <c r="BG10" s="2"/>
      <c r="BH10" s="2"/>
      <c r="BI10" s="2"/>
      <c r="BJ10" s="2"/>
      <c r="BK10" s="2"/>
      <c r="BL10" s="62" t="s">
        <v>20</v>
      </c>
      <c r="BM10" s="63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4" t="s">
        <v>22</v>
      </c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</row>
    <row r="14" spans="1:78" ht="13.5" customHeight="1">
      <c r="A14" s="2"/>
      <c r="B14" s="66" t="s">
        <v>23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8"/>
      <c r="BK14" s="2"/>
      <c r="BL14" s="72" t="s">
        <v>24</v>
      </c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4"/>
    </row>
    <row r="15" spans="1:78" ht="13.5" customHeight="1">
      <c r="A15" s="2"/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1"/>
      <c r="BK15" s="2"/>
      <c r="BL15" s="75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8" t="s">
        <v>104</v>
      </c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60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8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60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8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60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8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60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8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60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8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60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8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60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8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60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8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60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8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60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8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60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8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60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8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60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8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60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8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60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8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60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8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60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8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60"/>
    </row>
    <row r="34" spans="1:78" ht="13.5" customHeight="1">
      <c r="A34" s="2"/>
      <c r="B34" s="16"/>
      <c r="C34" s="61" t="s">
        <v>25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19"/>
      <c r="R34" s="61" t="s">
        <v>26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19"/>
      <c r="AG34" s="61" t="s">
        <v>27</v>
      </c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19"/>
      <c r="AV34" s="61" t="s">
        <v>28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18"/>
      <c r="BK34" s="2"/>
      <c r="BL34" s="58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60"/>
    </row>
    <row r="35" spans="1:78" ht="13.5" customHeight="1">
      <c r="A35" s="2"/>
      <c r="B35" s="16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19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19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19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18"/>
      <c r="BK35" s="2"/>
      <c r="BL35" s="58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60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8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60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8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60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8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60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8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60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8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60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8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60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8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60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8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60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8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60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2" t="s">
        <v>29</v>
      </c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4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5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7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8" t="s">
        <v>105</v>
      </c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60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8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60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8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60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8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60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8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60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8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60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8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60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8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60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8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60"/>
    </row>
    <row r="56" spans="1:78" ht="13.5" customHeight="1">
      <c r="A56" s="2"/>
      <c r="B56" s="16"/>
      <c r="C56" s="61" t="s">
        <v>30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19"/>
      <c r="R56" s="61" t="s">
        <v>31</v>
      </c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19"/>
      <c r="AG56" s="61" t="s">
        <v>32</v>
      </c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19"/>
      <c r="AV56" s="61" t="s">
        <v>33</v>
      </c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18"/>
      <c r="BK56" s="2"/>
      <c r="BL56" s="58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60"/>
    </row>
    <row r="57" spans="1:78" ht="13.5" customHeight="1">
      <c r="A57" s="2"/>
      <c r="B57" s="16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19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19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19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18"/>
      <c r="BK57" s="2"/>
      <c r="BL57" s="58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60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8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60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8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60"/>
    </row>
    <row r="60" spans="1:78" ht="13.5" customHeight="1">
      <c r="A60" s="2"/>
      <c r="B60" s="69" t="s">
        <v>34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1"/>
      <c r="BK60" s="2"/>
      <c r="BL60" s="58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60"/>
    </row>
    <row r="61" spans="1:78" ht="13.5" customHeight="1">
      <c r="A61" s="2"/>
      <c r="B61" s="69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1"/>
      <c r="BK61" s="2"/>
      <c r="BL61" s="58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60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8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60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8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60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2" t="s">
        <v>35</v>
      </c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4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5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7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8" t="s">
        <v>106</v>
      </c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60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8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60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8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60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8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60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8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60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8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60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8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60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8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60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8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60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8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60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8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60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8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60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8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60"/>
    </row>
    <row r="79" spans="1:78" ht="13.5" customHeight="1">
      <c r="A79" s="2"/>
      <c r="B79" s="16"/>
      <c r="C79" s="61" t="s">
        <v>36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19"/>
      <c r="V79" s="19"/>
      <c r="W79" s="61" t="s">
        <v>37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19"/>
      <c r="AP79" s="19"/>
      <c r="AQ79" s="61" t="s">
        <v>38</v>
      </c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17"/>
      <c r="BJ79" s="18"/>
      <c r="BK79" s="2"/>
      <c r="BL79" s="58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60"/>
    </row>
    <row r="80" spans="1:78" ht="13.5" customHeight="1">
      <c r="A80" s="2"/>
      <c r="B80" s="16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19"/>
      <c r="V80" s="19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19"/>
      <c r="AP80" s="19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17"/>
      <c r="BJ80" s="18"/>
      <c r="BK80" s="2"/>
      <c r="BL80" s="58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60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8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60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9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1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392065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高知県　須崎市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A6</v>
      </c>
      <c r="M6" s="32" t="str">
        <f t="shared" si="3"/>
        <v>-</v>
      </c>
      <c r="N6" s="32">
        <f t="shared" si="3"/>
        <v>43.55</v>
      </c>
      <c r="O6" s="32">
        <f t="shared" si="3"/>
        <v>86.71</v>
      </c>
      <c r="P6" s="32">
        <f t="shared" si="3"/>
        <v>2700</v>
      </c>
      <c r="Q6" s="32">
        <f t="shared" si="3"/>
        <v>23488</v>
      </c>
      <c r="R6" s="32">
        <f t="shared" si="3"/>
        <v>135.44</v>
      </c>
      <c r="S6" s="32">
        <f t="shared" si="3"/>
        <v>173.42</v>
      </c>
      <c r="T6" s="32">
        <f t="shared" si="3"/>
        <v>20040</v>
      </c>
      <c r="U6" s="32">
        <f t="shared" si="3"/>
        <v>26.44</v>
      </c>
      <c r="V6" s="32">
        <f t="shared" si="3"/>
        <v>757.94</v>
      </c>
      <c r="W6" s="33">
        <f>IF(W7="",NA(),W7)</f>
        <v>119.91</v>
      </c>
      <c r="X6" s="33">
        <f t="shared" ref="X6:AF6" si="4">IF(X7="",NA(),X7)</f>
        <v>117.71</v>
      </c>
      <c r="Y6" s="33">
        <f t="shared" si="4"/>
        <v>115.77</v>
      </c>
      <c r="Z6" s="33">
        <f t="shared" si="4"/>
        <v>115.58</v>
      </c>
      <c r="AA6" s="33">
        <f t="shared" si="4"/>
        <v>116.61</v>
      </c>
      <c r="AB6" s="33">
        <f t="shared" si="4"/>
        <v>108.96</v>
      </c>
      <c r="AC6" s="33">
        <f t="shared" si="4"/>
        <v>107.37</v>
      </c>
      <c r="AD6" s="33">
        <f t="shared" si="4"/>
        <v>107.57</v>
      </c>
      <c r="AE6" s="33">
        <f t="shared" si="4"/>
        <v>106.55</v>
      </c>
      <c r="AF6" s="33">
        <f t="shared" si="4"/>
        <v>110.01</v>
      </c>
      <c r="AG6" s="32" t="str">
        <f>IF(AG7="","",IF(AG7="-","【-】","【"&amp;SUBSTITUTE(TEXT(AG7,"#,##0.00"),"-","△")&amp;"】"))</f>
        <v>【113.03】</v>
      </c>
      <c r="AH6" s="32">
        <f>IF(AH7="",NA(),AH7)</f>
        <v>0</v>
      </c>
      <c r="AI6" s="32">
        <f t="shared" ref="AI6:AQ6" si="5">IF(AI7="",NA(),AI7)</f>
        <v>0</v>
      </c>
      <c r="AJ6" s="32">
        <f t="shared" si="5"/>
        <v>0</v>
      </c>
      <c r="AK6" s="32">
        <f t="shared" si="5"/>
        <v>0</v>
      </c>
      <c r="AL6" s="32">
        <f t="shared" si="5"/>
        <v>0</v>
      </c>
      <c r="AM6" s="33">
        <f t="shared" si="5"/>
        <v>7.45</v>
      </c>
      <c r="AN6" s="33">
        <f t="shared" si="5"/>
        <v>8.5</v>
      </c>
      <c r="AO6" s="33">
        <f t="shared" si="5"/>
        <v>9.34</v>
      </c>
      <c r="AP6" s="33">
        <f t="shared" si="5"/>
        <v>9.56</v>
      </c>
      <c r="AQ6" s="33">
        <f t="shared" si="5"/>
        <v>2.8</v>
      </c>
      <c r="AR6" s="32" t="str">
        <f>IF(AR7="","",IF(AR7="-","【-】","【"&amp;SUBSTITUTE(TEXT(AR7,"#,##0.00"),"-","△")&amp;"】"))</f>
        <v>【0.81】</v>
      </c>
      <c r="AS6" s="33">
        <f>IF(AS7="",NA(),AS7)</f>
        <v>837.69</v>
      </c>
      <c r="AT6" s="33">
        <f t="shared" ref="AT6:BB6" si="6">IF(AT7="",NA(),AT7)</f>
        <v>424.7</v>
      </c>
      <c r="AU6" s="33">
        <f t="shared" si="6"/>
        <v>871.83</v>
      </c>
      <c r="AV6" s="33">
        <f t="shared" si="6"/>
        <v>2471.9</v>
      </c>
      <c r="AW6" s="33">
        <f t="shared" si="6"/>
        <v>158.38999999999999</v>
      </c>
      <c r="AX6" s="33">
        <f t="shared" si="6"/>
        <v>969.16</v>
      </c>
      <c r="AY6" s="33">
        <f t="shared" si="6"/>
        <v>995.5</v>
      </c>
      <c r="AZ6" s="33">
        <f t="shared" si="6"/>
        <v>915.5</v>
      </c>
      <c r="BA6" s="33">
        <f t="shared" si="6"/>
        <v>963.24</v>
      </c>
      <c r="BB6" s="33">
        <f t="shared" si="6"/>
        <v>381.53</v>
      </c>
      <c r="BC6" s="32" t="str">
        <f>IF(BC7="","",IF(BC7="-","【-】","【"&amp;SUBSTITUTE(TEXT(BC7,"#,##0.00"),"-","△")&amp;"】"))</f>
        <v>【264.16】</v>
      </c>
      <c r="BD6" s="33">
        <f>IF(BD7="",NA(),BD7)</f>
        <v>532.02</v>
      </c>
      <c r="BE6" s="33">
        <f t="shared" ref="BE6:BM6" si="7">IF(BE7="",NA(),BE7)</f>
        <v>521.9</v>
      </c>
      <c r="BF6" s="33">
        <f t="shared" si="7"/>
        <v>520.07000000000005</v>
      </c>
      <c r="BG6" s="33">
        <f t="shared" si="7"/>
        <v>514.70000000000005</v>
      </c>
      <c r="BH6" s="33">
        <f t="shared" si="7"/>
        <v>557.70000000000005</v>
      </c>
      <c r="BI6" s="33">
        <f t="shared" si="7"/>
        <v>421.66</v>
      </c>
      <c r="BJ6" s="33">
        <f t="shared" si="7"/>
        <v>414.59</v>
      </c>
      <c r="BK6" s="33">
        <f t="shared" si="7"/>
        <v>404.78</v>
      </c>
      <c r="BL6" s="33">
        <f t="shared" si="7"/>
        <v>400.38</v>
      </c>
      <c r="BM6" s="33">
        <f t="shared" si="7"/>
        <v>393.27</v>
      </c>
      <c r="BN6" s="32" t="str">
        <f>IF(BN7="","",IF(BN7="-","【-】","【"&amp;SUBSTITUTE(TEXT(BN7,"#,##0.00"),"-","△")&amp;"】"))</f>
        <v>【283.72】</v>
      </c>
      <c r="BO6" s="33">
        <f>IF(BO7="",NA(),BO7)</f>
        <v>108.69</v>
      </c>
      <c r="BP6" s="33">
        <f t="shared" ref="BP6:BX6" si="8">IF(BP7="",NA(),BP7)</f>
        <v>108.64</v>
      </c>
      <c r="BQ6" s="33">
        <f t="shared" si="8"/>
        <v>106.29</v>
      </c>
      <c r="BR6" s="33">
        <f t="shared" si="8"/>
        <v>107.4</v>
      </c>
      <c r="BS6" s="33">
        <f t="shared" si="8"/>
        <v>112.85</v>
      </c>
      <c r="BT6" s="33">
        <f t="shared" si="8"/>
        <v>99.51</v>
      </c>
      <c r="BU6" s="33">
        <f t="shared" si="8"/>
        <v>97.71</v>
      </c>
      <c r="BV6" s="33">
        <f t="shared" si="8"/>
        <v>98.07</v>
      </c>
      <c r="BW6" s="33">
        <f t="shared" si="8"/>
        <v>96.56</v>
      </c>
      <c r="BX6" s="33">
        <f t="shared" si="8"/>
        <v>100.47</v>
      </c>
      <c r="BY6" s="32" t="str">
        <f>IF(BY7="","",IF(BY7="-","【-】","【"&amp;SUBSTITUTE(TEXT(BY7,"#,##0.00"),"-","△")&amp;"】"))</f>
        <v>【104.60】</v>
      </c>
      <c r="BZ6" s="33">
        <f>IF(BZ7="",NA(),BZ7)</f>
        <v>144.86000000000001</v>
      </c>
      <c r="CA6" s="33">
        <f t="shared" ref="CA6:CI6" si="9">IF(CA7="",NA(),CA7)</f>
        <v>144.30000000000001</v>
      </c>
      <c r="CB6" s="33">
        <f t="shared" si="9"/>
        <v>143.99</v>
      </c>
      <c r="CC6" s="33">
        <f t="shared" si="9"/>
        <v>146.84</v>
      </c>
      <c r="CD6" s="33">
        <f t="shared" si="9"/>
        <v>140.38999999999999</v>
      </c>
      <c r="CE6" s="33">
        <f t="shared" si="9"/>
        <v>171.34</v>
      </c>
      <c r="CF6" s="33">
        <f t="shared" si="9"/>
        <v>173.56</v>
      </c>
      <c r="CG6" s="33">
        <f t="shared" si="9"/>
        <v>172.26</v>
      </c>
      <c r="CH6" s="33">
        <f t="shared" si="9"/>
        <v>177.14</v>
      </c>
      <c r="CI6" s="33">
        <f t="shared" si="9"/>
        <v>169.82</v>
      </c>
      <c r="CJ6" s="32" t="str">
        <f>IF(CJ7="","",IF(CJ7="-","【-】","【"&amp;SUBSTITUTE(TEXT(CJ7,"#,##0.00"),"-","△")&amp;"】"))</f>
        <v>【164.21】</v>
      </c>
      <c r="CK6" s="33">
        <f>IF(CK7="",NA(),CK7)</f>
        <v>59.36</v>
      </c>
      <c r="CL6" s="33">
        <f t="shared" ref="CL6:CT6" si="10">IF(CL7="",NA(),CL7)</f>
        <v>58.22</v>
      </c>
      <c r="CM6" s="33">
        <f t="shared" si="10"/>
        <v>56.96</v>
      </c>
      <c r="CN6" s="33">
        <f t="shared" si="10"/>
        <v>56.3</v>
      </c>
      <c r="CO6" s="33">
        <f t="shared" si="10"/>
        <v>54.62</v>
      </c>
      <c r="CP6" s="33">
        <f t="shared" si="10"/>
        <v>56.8</v>
      </c>
      <c r="CQ6" s="33">
        <f t="shared" si="10"/>
        <v>55.84</v>
      </c>
      <c r="CR6" s="33">
        <f t="shared" si="10"/>
        <v>55.68</v>
      </c>
      <c r="CS6" s="33">
        <f t="shared" si="10"/>
        <v>55.64</v>
      </c>
      <c r="CT6" s="33">
        <f t="shared" si="10"/>
        <v>55.13</v>
      </c>
      <c r="CU6" s="32" t="str">
        <f>IF(CU7="","",IF(CU7="-","【-】","【"&amp;SUBSTITUTE(TEXT(CU7,"#,##0.00"),"-","△")&amp;"】"))</f>
        <v>【59.80】</v>
      </c>
      <c r="CV6" s="33">
        <f>IF(CV7="",NA(),CV7)</f>
        <v>80.47</v>
      </c>
      <c r="CW6" s="33">
        <f t="shared" ref="CW6:DE6" si="11">IF(CW7="",NA(),CW7)</f>
        <v>80.06</v>
      </c>
      <c r="CX6" s="33">
        <f t="shared" si="11"/>
        <v>80.72</v>
      </c>
      <c r="CY6" s="33">
        <f t="shared" si="11"/>
        <v>80.03</v>
      </c>
      <c r="CZ6" s="33">
        <f t="shared" si="11"/>
        <v>79.459999999999994</v>
      </c>
      <c r="DA6" s="33">
        <f t="shared" si="11"/>
        <v>83.67</v>
      </c>
      <c r="DB6" s="33">
        <f t="shared" si="11"/>
        <v>83.11</v>
      </c>
      <c r="DC6" s="33">
        <f t="shared" si="11"/>
        <v>83.18</v>
      </c>
      <c r="DD6" s="33">
        <f t="shared" si="11"/>
        <v>83.09</v>
      </c>
      <c r="DE6" s="33">
        <f t="shared" si="11"/>
        <v>83</v>
      </c>
      <c r="DF6" s="32" t="str">
        <f>IF(DF7="","",IF(DF7="-","【-】","【"&amp;SUBSTITUTE(TEXT(DF7,"#,##0.00"),"-","△")&amp;"】"))</f>
        <v>【89.78】</v>
      </c>
      <c r="DG6" s="33">
        <f>IF(DG7="",NA(),DG7)</f>
        <v>36.33</v>
      </c>
      <c r="DH6" s="33">
        <f t="shared" ref="DH6:DP6" si="12">IF(DH7="",NA(),DH7)</f>
        <v>37.619999999999997</v>
      </c>
      <c r="DI6" s="33">
        <f t="shared" si="12"/>
        <v>38.85</v>
      </c>
      <c r="DJ6" s="33">
        <f t="shared" si="12"/>
        <v>39.840000000000003</v>
      </c>
      <c r="DK6" s="33">
        <f t="shared" si="12"/>
        <v>51.47</v>
      </c>
      <c r="DL6" s="33">
        <f t="shared" si="12"/>
        <v>36.21</v>
      </c>
      <c r="DM6" s="33">
        <f t="shared" si="12"/>
        <v>37.090000000000003</v>
      </c>
      <c r="DN6" s="33">
        <f t="shared" si="12"/>
        <v>38.07</v>
      </c>
      <c r="DO6" s="33">
        <f t="shared" si="12"/>
        <v>39.06</v>
      </c>
      <c r="DP6" s="33">
        <f t="shared" si="12"/>
        <v>46.66</v>
      </c>
      <c r="DQ6" s="32" t="str">
        <f>IF(DQ7="","",IF(DQ7="-","【-】","【"&amp;SUBSTITUTE(TEXT(DQ7,"#,##0.00"),"-","△")&amp;"】"))</f>
        <v>【46.31】</v>
      </c>
      <c r="DR6" s="33">
        <f>IF(DR7="",NA(),DR7)</f>
        <v>100</v>
      </c>
      <c r="DS6" s="33">
        <f t="shared" ref="DS6:EA6" si="13">IF(DS7="",NA(),DS7)</f>
        <v>100</v>
      </c>
      <c r="DT6" s="33">
        <f t="shared" si="13"/>
        <v>100</v>
      </c>
      <c r="DU6" s="33">
        <f t="shared" si="13"/>
        <v>100</v>
      </c>
      <c r="DV6" s="33">
        <f t="shared" si="13"/>
        <v>100</v>
      </c>
      <c r="DW6" s="33">
        <f t="shared" si="13"/>
        <v>6.46</v>
      </c>
      <c r="DX6" s="33">
        <f t="shared" si="13"/>
        <v>6.63</v>
      </c>
      <c r="DY6" s="33">
        <f t="shared" si="13"/>
        <v>7.73</v>
      </c>
      <c r="DZ6" s="33">
        <f t="shared" si="13"/>
        <v>8.8699999999999992</v>
      </c>
      <c r="EA6" s="33">
        <f t="shared" si="13"/>
        <v>9.85</v>
      </c>
      <c r="EB6" s="32" t="str">
        <f>IF(EB7="","",IF(EB7="-","【-】","【"&amp;SUBSTITUTE(TEXT(EB7,"#,##0.00"),"-","△")&amp;"】"))</f>
        <v>【12.42】</v>
      </c>
      <c r="EC6" s="33">
        <f>IF(EC7="",NA(),EC7)</f>
        <v>0.26</v>
      </c>
      <c r="ED6" s="33">
        <f t="shared" ref="ED6:EL6" si="14">IF(ED7="",NA(),ED7)</f>
        <v>0.34</v>
      </c>
      <c r="EE6" s="33">
        <f t="shared" si="14"/>
        <v>0.34</v>
      </c>
      <c r="EF6" s="33">
        <f t="shared" si="14"/>
        <v>0.02</v>
      </c>
      <c r="EG6" s="33">
        <f t="shared" si="14"/>
        <v>0.57999999999999996</v>
      </c>
      <c r="EH6" s="33">
        <f t="shared" si="14"/>
        <v>0.79</v>
      </c>
      <c r="EI6" s="33">
        <f t="shared" si="14"/>
        <v>0.78</v>
      </c>
      <c r="EJ6" s="33">
        <f t="shared" si="14"/>
        <v>0.67</v>
      </c>
      <c r="EK6" s="33">
        <f t="shared" si="14"/>
        <v>0.67</v>
      </c>
      <c r="EL6" s="33">
        <f t="shared" si="14"/>
        <v>0.66</v>
      </c>
      <c r="EM6" s="32" t="str">
        <f>IF(EM7="","",IF(EM7="-","【-】","【"&amp;SUBSTITUTE(TEXT(EM7,"#,##0.00"),"-","△")&amp;"】"))</f>
        <v>【0.78】</v>
      </c>
    </row>
    <row r="7" spans="1:143" s="34" customFormat="1">
      <c r="A7" s="26"/>
      <c r="B7" s="35">
        <v>2014</v>
      </c>
      <c r="C7" s="35">
        <v>392065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43.55</v>
      </c>
      <c r="O7" s="36">
        <v>86.71</v>
      </c>
      <c r="P7" s="36">
        <v>2700</v>
      </c>
      <c r="Q7" s="36">
        <v>23488</v>
      </c>
      <c r="R7" s="36">
        <v>135.44</v>
      </c>
      <c r="S7" s="36">
        <v>173.42</v>
      </c>
      <c r="T7" s="36">
        <v>20040</v>
      </c>
      <c r="U7" s="36">
        <v>26.44</v>
      </c>
      <c r="V7" s="36">
        <v>757.94</v>
      </c>
      <c r="W7" s="36">
        <v>119.91</v>
      </c>
      <c r="X7" s="36">
        <v>117.71</v>
      </c>
      <c r="Y7" s="36">
        <v>115.77</v>
      </c>
      <c r="Z7" s="36">
        <v>115.58</v>
      </c>
      <c r="AA7" s="36">
        <v>116.61</v>
      </c>
      <c r="AB7" s="36">
        <v>108.96</v>
      </c>
      <c r="AC7" s="36">
        <v>107.37</v>
      </c>
      <c r="AD7" s="36">
        <v>107.57</v>
      </c>
      <c r="AE7" s="36">
        <v>106.55</v>
      </c>
      <c r="AF7" s="36">
        <v>110.01</v>
      </c>
      <c r="AG7" s="36">
        <v>113.03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7.45</v>
      </c>
      <c r="AN7" s="36">
        <v>8.5</v>
      </c>
      <c r="AO7" s="36">
        <v>9.34</v>
      </c>
      <c r="AP7" s="36">
        <v>9.56</v>
      </c>
      <c r="AQ7" s="36">
        <v>2.8</v>
      </c>
      <c r="AR7" s="36">
        <v>0.81</v>
      </c>
      <c r="AS7" s="36">
        <v>837.69</v>
      </c>
      <c r="AT7" s="36">
        <v>424.7</v>
      </c>
      <c r="AU7" s="36">
        <v>871.83</v>
      </c>
      <c r="AV7" s="36">
        <v>2471.9</v>
      </c>
      <c r="AW7" s="36">
        <v>158.38999999999999</v>
      </c>
      <c r="AX7" s="36">
        <v>969.16</v>
      </c>
      <c r="AY7" s="36">
        <v>995.5</v>
      </c>
      <c r="AZ7" s="36">
        <v>915.5</v>
      </c>
      <c r="BA7" s="36">
        <v>963.24</v>
      </c>
      <c r="BB7" s="36">
        <v>381.53</v>
      </c>
      <c r="BC7" s="36">
        <v>264.16000000000003</v>
      </c>
      <c r="BD7" s="36">
        <v>532.02</v>
      </c>
      <c r="BE7" s="36">
        <v>521.9</v>
      </c>
      <c r="BF7" s="36">
        <v>520.07000000000005</v>
      </c>
      <c r="BG7" s="36">
        <v>514.70000000000005</v>
      </c>
      <c r="BH7" s="36">
        <v>557.70000000000005</v>
      </c>
      <c r="BI7" s="36">
        <v>421.66</v>
      </c>
      <c r="BJ7" s="36">
        <v>414.59</v>
      </c>
      <c r="BK7" s="36">
        <v>404.78</v>
      </c>
      <c r="BL7" s="36">
        <v>400.38</v>
      </c>
      <c r="BM7" s="36">
        <v>393.27</v>
      </c>
      <c r="BN7" s="36">
        <v>283.72000000000003</v>
      </c>
      <c r="BO7" s="36">
        <v>108.69</v>
      </c>
      <c r="BP7" s="36">
        <v>108.64</v>
      </c>
      <c r="BQ7" s="36">
        <v>106.29</v>
      </c>
      <c r="BR7" s="36">
        <v>107.4</v>
      </c>
      <c r="BS7" s="36">
        <v>112.85</v>
      </c>
      <c r="BT7" s="36">
        <v>99.51</v>
      </c>
      <c r="BU7" s="36">
        <v>97.71</v>
      </c>
      <c r="BV7" s="36">
        <v>98.07</v>
      </c>
      <c r="BW7" s="36">
        <v>96.56</v>
      </c>
      <c r="BX7" s="36">
        <v>100.47</v>
      </c>
      <c r="BY7" s="36">
        <v>104.6</v>
      </c>
      <c r="BZ7" s="36">
        <v>144.86000000000001</v>
      </c>
      <c r="CA7" s="36">
        <v>144.30000000000001</v>
      </c>
      <c r="CB7" s="36">
        <v>143.99</v>
      </c>
      <c r="CC7" s="36">
        <v>146.84</v>
      </c>
      <c r="CD7" s="36">
        <v>140.38999999999999</v>
      </c>
      <c r="CE7" s="36">
        <v>171.34</v>
      </c>
      <c r="CF7" s="36">
        <v>173.56</v>
      </c>
      <c r="CG7" s="36">
        <v>172.26</v>
      </c>
      <c r="CH7" s="36">
        <v>177.14</v>
      </c>
      <c r="CI7" s="36">
        <v>169.82</v>
      </c>
      <c r="CJ7" s="36">
        <v>164.21</v>
      </c>
      <c r="CK7" s="36">
        <v>59.36</v>
      </c>
      <c r="CL7" s="36">
        <v>58.22</v>
      </c>
      <c r="CM7" s="36">
        <v>56.96</v>
      </c>
      <c r="CN7" s="36">
        <v>56.3</v>
      </c>
      <c r="CO7" s="36">
        <v>54.62</v>
      </c>
      <c r="CP7" s="36">
        <v>56.8</v>
      </c>
      <c r="CQ7" s="36">
        <v>55.84</v>
      </c>
      <c r="CR7" s="36">
        <v>55.68</v>
      </c>
      <c r="CS7" s="36">
        <v>55.64</v>
      </c>
      <c r="CT7" s="36">
        <v>55.13</v>
      </c>
      <c r="CU7" s="36">
        <v>59.8</v>
      </c>
      <c r="CV7" s="36">
        <v>80.47</v>
      </c>
      <c r="CW7" s="36">
        <v>80.06</v>
      </c>
      <c r="CX7" s="36">
        <v>80.72</v>
      </c>
      <c r="CY7" s="36">
        <v>80.03</v>
      </c>
      <c r="CZ7" s="36">
        <v>79.459999999999994</v>
      </c>
      <c r="DA7" s="36">
        <v>83.67</v>
      </c>
      <c r="DB7" s="36">
        <v>83.11</v>
      </c>
      <c r="DC7" s="36">
        <v>83.18</v>
      </c>
      <c r="DD7" s="36">
        <v>83.09</v>
      </c>
      <c r="DE7" s="36">
        <v>83</v>
      </c>
      <c r="DF7" s="36">
        <v>89.78</v>
      </c>
      <c r="DG7" s="36">
        <v>36.33</v>
      </c>
      <c r="DH7" s="36">
        <v>37.619999999999997</v>
      </c>
      <c r="DI7" s="36">
        <v>38.85</v>
      </c>
      <c r="DJ7" s="36">
        <v>39.840000000000003</v>
      </c>
      <c r="DK7" s="36">
        <v>51.47</v>
      </c>
      <c r="DL7" s="36">
        <v>36.21</v>
      </c>
      <c r="DM7" s="36">
        <v>37.090000000000003</v>
      </c>
      <c r="DN7" s="36">
        <v>38.07</v>
      </c>
      <c r="DO7" s="36">
        <v>39.06</v>
      </c>
      <c r="DP7" s="36">
        <v>46.66</v>
      </c>
      <c r="DQ7" s="36">
        <v>46.31</v>
      </c>
      <c r="DR7" s="36">
        <v>100</v>
      </c>
      <c r="DS7" s="36">
        <v>100</v>
      </c>
      <c r="DT7" s="36">
        <v>100</v>
      </c>
      <c r="DU7" s="36">
        <v>100</v>
      </c>
      <c r="DV7" s="36">
        <v>100</v>
      </c>
      <c r="DW7" s="36">
        <v>6.46</v>
      </c>
      <c r="DX7" s="36">
        <v>6.63</v>
      </c>
      <c r="DY7" s="36">
        <v>7.73</v>
      </c>
      <c r="DZ7" s="36">
        <v>8.8699999999999992</v>
      </c>
      <c r="EA7" s="36">
        <v>9.85</v>
      </c>
      <c r="EB7" s="36">
        <v>12.42</v>
      </c>
      <c r="EC7" s="36">
        <v>0.26</v>
      </c>
      <c r="ED7" s="36">
        <v>0.34</v>
      </c>
      <c r="EE7" s="36">
        <v>0.34</v>
      </c>
      <c r="EF7" s="36">
        <v>0.02</v>
      </c>
      <c r="EG7" s="36">
        <v>0.57999999999999996</v>
      </c>
      <c r="EH7" s="36">
        <v>0.79</v>
      </c>
      <c r="EI7" s="36">
        <v>0.78</v>
      </c>
      <c r="EJ7" s="36">
        <v>0.67</v>
      </c>
      <c r="EK7" s="36">
        <v>0.67</v>
      </c>
      <c r="EL7" s="36">
        <v>0.66</v>
      </c>
      <c r="EM7" s="36">
        <v>0.78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40179</v>
      </c>
      <c r="C10" s="40">
        <f>DATEVALUE($B$6-3&amp;"年1月1日")</f>
        <v>40544</v>
      </c>
      <c r="D10" s="40">
        <f>DATEVALUE($B$6-2&amp;"年1月1日")</f>
        <v>40909</v>
      </c>
      <c r="E10" s="40">
        <f>DATEVALUE($B$6-1&amp;"年1月1日")</f>
        <v>41275</v>
      </c>
      <c r="F10" s="40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須崎市</cp:lastModifiedBy>
  <cp:lastPrinted>2016-02-17T02:35:08Z</cp:lastPrinted>
  <dcterms:created xsi:type="dcterms:W3CDTF">2016-01-18T04:54:26Z</dcterms:created>
  <dcterms:modified xsi:type="dcterms:W3CDTF">2016-02-18T00:48:23Z</dcterms:modified>
  <cp:category/>
</cp:coreProperties>
</file>