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114環境水道課\02_上下水道班\3114_02_02_水道経営\08_調査・報告\市町村振興課\経営比較分析表\29_31 四万十町_経営比較分析表\"/>
    </mc:Choice>
  </mc:AlternateContent>
  <workbookProtection workbookPassword="B319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62913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W10" i="4" s="1"/>
  <c r="P6" i="5"/>
  <c r="P10" i="4" s="1"/>
  <c r="O6" i="5"/>
  <c r="N6" i="5"/>
  <c r="M6" i="5"/>
  <c r="L6" i="5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I10" i="4"/>
  <c r="B10" i="4"/>
  <c r="BB8" i="4"/>
  <c r="AT8" i="4"/>
  <c r="AL8" i="4"/>
  <c r="W8" i="4"/>
  <c r="P8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<sst xmlns="http://schemas.openxmlformats.org/spreadsheetml/2006/main" count="232" uniqueCount="120">
  <si>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</si>
  <si>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</si>
  <si>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</si>
  <si>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</si>
  <si>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</si>
  <si>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</si>
  <si>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</si>
  <si>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</si>
  <si>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</si>
  <si>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</si>
  <si>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</si>
  <si>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</si>
  <si>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</si>
  <si>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</si>
  <si>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</si>
  <si>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</si>
  <si>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</si>
  <si>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</si>
  <si>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</si>
  <si>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</si>
  <si>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</si>
  <si>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</si>
  <si>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</si>
  <si>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</si>
  <si>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</si>
  <si>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</si>
  <si>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</si>
  <si>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</si>
  <si>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</si>
  <si>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</si>
  <si>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</si>
  <si>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</si>
  <si>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</si>
  <si>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</si>
  <si>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</si>
  <si>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</si>
  <si>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</si>
  <si>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</si>
  <si>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</si>
  <si>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</si>
  <si>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6">
      <t>ケイネンカ</t>
    </rPh>
    <rPh sb="56" eb="57">
      <t>リツ</t>
    </rPh>
    <rPh sb="57" eb="58">
      <t>オヨ</t>
    </rPh>
    <rPh sb="59" eb="61">
      <t>カンロ</t>
    </rPh>
    <rPh sb="61" eb="63">
      <t>コウシン</t>
    </rPh>
    <rPh sb="63" eb="64">
      <t>リツ</t>
    </rPh>
    <rPh sb="70" eb="72">
      <t>ヘイセイ</t>
    </rPh>
    <rPh sb="74" eb="76">
      <t>ネンド</t>
    </rPh>
    <rPh sb="77" eb="79">
      <t>ジギョウ</t>
    </rPh>
    <rPh sb="79" eb="80">
      <t>スウ</t>
    </rPh>
    <rPh sb="81" eb="82">
      <t>モト</t>
    </rPh>
    <rPh sb="83" eb="85">
      <t>ルイジ</t>
    </rPh>
    <rPh sb="85" eb="87">
      <t>ダンタイ</t>
    </rPh>
    <rPh sb="87" eb="89">
      <t>ヘイキン</t>
    </rPh>
    <rPh sb="89" eb="90">
      <t>アタイ</t>
    </rPh>
    <rPh sb="91" eb="93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</si>
  <si>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</si>
  <si>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</si>
  <si>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</si>
  <si>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</si>
  <si>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</si>
  <si>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</si>
  <si>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</si>
  <si>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</si>
  <si>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</si>
  <si>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</si>
  <si>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</si>
  <si>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</si>
  <si>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</si>
  <si>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</si>
  <si>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</si>
  <si>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</si>
  <si>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</si>
  <si>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</si>
  <si>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</si>
  <si>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</si>
  <si>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</si>
  <si>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</si>
  <si>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</si>
  <si>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</si>
  <si>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</si>
  <si>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</si>
  <si>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</si>
  <si>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</si>
  <si>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</si>
  <si>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</si>
  <si>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</si>
  <si>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</si>
  <si>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</si>
  <si>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</si>
  <si>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</si>
  <si>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</si>
  <si>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</si>
  <si>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</si>
  <si>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</si>
  <si>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</si>
  <si>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</si>
  <si>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</si>
  <si>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</si>
  <si>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</si>
  <si>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</si>
  <si>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</si>
  <si>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</si>
  <si>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</si>
  <si>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</si>
  <si>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  <rPh sb="0" eb="2">
      <t>キュウスイ</t>
    </rPh>
    <rPh sb="2" eb="4">
      <t>ジンコウ</t>
    </rPh>
    <phoneticPr fontId="7"/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</si>
  <si>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</si>
  <si>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</si>
  <si>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</si>
  <si>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</si>
  <si>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</si>
  <si>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</si>
  <si>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</si>
  <si>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</si>
  <si>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</si>
  <si>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</si>
  <si>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</si>
  <si>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</si>
  <si>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</si>
  <si>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</si>
  <si>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高知県　四万十町</t>
  </si>
  <si>
    <t>法適用</t>
  </si>
  <si>
    <t>水道事業</t>
  </si>
  <si>
    <t>末端給水事業</t>
  </si>
  <si>
    <t>A8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</si>
  <si>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</si>
  <si>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</si>
  <si>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</si>
  <si>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</si>
  <si>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</si>
  <si>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</si>
  <si>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平成15年から平成17年における建設改良（施設更新）により、主要な施設（取水、浄水場、配水池、基幹管路）の更新が完了している状況である。</t>
    <phoneticPr fontId="4"/>
  </si>
  <si>
    <t>　施設更新（耐震化等）のために、借入れた企業債の償還負担が大きく、経営を圧迫している。
　主要な施設の更新は完了していることから、今後においては、需要に見合った更新投資とし収支の改善を図っていく。</t>
    <phoneticPr fontId="4"/>
  </si>
  <si>
    <t>非設置</t>
    <rPh sb="0" eb="1">
      <t>ヒ</t>
    </rPh>
    <rPh sb="1" eb="3">
      <t>セッチ</t>
    </rPh>
    <phoneticPr fontId="4"/>
  </si>
  <si>
    <t>経常収支比率、料金回収率については、浄水場浸水被害により特別損失（固定資産除去費）を計上した事による累積欠損金の発生等、H26の値が大きく変化している。尚、累積欠損金については、H27に解消している。
　企業債残高対給水収益比率については、平成15年～平成17年に行った建設改良のため借入れた起債残高が大きく、全国平均値を上回った値となっている。
　効率性を現わす施設利用率、有収率については、基幹管路を含む施設が更新済みであり、全国平均値を上回り効率的に運営している。</t>
    <rPh sb="7" eb="9">
      <t>リョウキン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</si>
</sst>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96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Border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11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12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5" xfId="1" applyFill="1" applyBorder="1">
      <alignment vertical="center"/>
    </xf>
    <xf numFmtId="0" fontId="2" fillId="3" borderId="13" xfId="1" applyFill="1" applyBorder="1">
      <alignment vertical="center"/>
    </xf>
    <xf numFmtId="0" fontId="2" fillId="3" borderId="14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5" xfId="1" applyFill="1" applyBorder="1" applyAlignment="1">
      <alignment vertical="center" shrinkToFit="1"/>
    </xf>
    <xf numFmtId="0" fontId="2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178" fontId="0" fillId="4" borderId="5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179" fontId="0" fillId="0" borderId="0" xfId="2" applyNumberFormat="1" applyFont="1" applyBorder="1" applyAlignment="1">
      <alignment vertical="center" shrinkToFit="1"/>
    </xf>
    <xf numFmtId="0" fontId="2" fillId="2" borderId="5" xfId="1" applyFill="1" applyBorder="1">
      <alignment vertical="center"/>
    </xf>
    <xf numFmtId="180" fontId="2" fillId="0" borderId="5" xfId="1" applyNumberFormat="1" applyBorder="1">
      <alignment vertical="center"/>
    </xf>
    <xf numFmtId="0" fontId="13" fillId="0" borderId="6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3" fillId="0" borderId="9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10" xfId="1" applyFont="1" applyBorder="1" applyAlignment="1" applyProtection="1">
      <alignment horizontal="left" vertical="top" wrapText="1"/>
      <protection locked="0"/>
    </xf>
    <xf numFmtId="0" fontId="5" fillId="0" borderId="11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12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177" fontId="5" fillId="0" borderId="3" xfId="1" applyNumberFormat="1" applyFont="1" applyBorder="1" applyAlignment="1" applyProtection="1">
      <alignment horizontal="center" vertical="center" shrinkToFit="1"/>
      <protection hidden="1"/>
    </xf>
    <xf numFmtId="177" fontId="5" fillId="0" borderId="4" xfId="1" applyNumberFormat="1" applyFont="1" applyBorder="1" applyAlignment="1" applyProtection="1">
      <alignment horizontal="center" vertical="center" shrinkToFit="1"/>
      <protection hidden="1"/>
    </xf>
    <xf numFmtId="177" fontId="5" fillId="0" borderId="5" xfId="1" applyNumberFormat="1" applyFont="1" applyBorder="1" applyAlignment="1" applyProtection="1">
      <alignment horizontal="center" vertical="center" shrinkToFit="1"/>
      <protection hidden="1"/>
    </xf>
    <xf numFmtId="176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3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center" vertical="center" shrinkToFit="1"/>
    </xf>
    <xf numFmtId="0" fontId="3" fillId="2" borderId="5" xfId="1" applyFont="1" applyFill="1" applyBorder="1" applyAlignment="1">
      <alignment horizontal="center" vertical="center" shrinkToFit="1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3" xfId="1" applyNumberFormat="1" applyFont="1" applyBorder="1" applyAlignment="1" applyProtection="1">
      <alignment horizontal="center" vertical="center" shrinkToFit="1"/>
      <protection hidden="1"/>
    </xf>
    <xf numFmtId="0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49" fontId="3" fillId="0" borderId="0" xfId="1" applyNumberFormat="1" applyFont="1" applyBorder="1" applyAlignment="1" applyProtection="1">
      <alignment horizontal="left" vertical="center"/>
      <protection hidden="1"/>
    </xf>
    <xf numFmtId="0" fontId="2" fillId="3" borderId="5" xfId="1" applyFill="1" applyBorder="1" applyAlignment="1">
      <alignment horizontal="center" vertical="center"/>
    </xf>
    <xf numFmtId="0" fontId="2" fillId="3" borderId="6" xfId="1" applyFill="1" applyBorder="1" applyAlignment="1">
      <alignment horizontal="center" vertical="center"/>
    </xf>
    <xf numFmtId="0" fontId="2" fillId="3" borderId="7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1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12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 wrapText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9-4180-8048-F0906C258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53440"/>
        <c:axId val="89198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0.66</c:v>
                </c:pt>
                <c:pt idx="1">
                  <c:v>0.64</c:v>
                </c:pt>
                <c:pt idx="2">
                  <c:v>0.56000000000000005</c:v>
                </c:pt>
                <c:pt idx="3">
                  <c:v>0.65</c:v>
                </c:pt>
                <c:pt idx="4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9-4180-8048-F0906C258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53440"/>
        <c:axId val="89198976"/>
      </c:lineChart>
      <c:dateAx>
        <c:axId val="89053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198976"/>
        <c:crosses val="autoZero"/>
        <c:auto val="1"/>
        <c:lblOffset val="100"/>
        <c:baseTimeUnit val="years"/>
      </c:dateAx>
      <c:valAx>
        <c:axId val="89198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053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72.739999999999995</c:v>
                </c:pt>
                <c:pt idx="1">
                  <c:v>75.17</c:v>
                </c:pt>
                <c:pt idx="2">
                  <c:v>68.14</c:v>
                </c:pt>
                <c:pt idx="3">
                  <c:v>67.23</c:v>
                </c:pt>
                <c:pt idx="4">
                  <c:v>70.69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D-415D-A87F-AF201E483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247104"/>
        <c:axId val="90015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49.69</c:v>
                </c:pt>
                <c:pt idx="1">
                  <c:v>49.77</c:v>
                </c:pt>
                <c:pt idx="2">
                  <c:v>49.22</c:v>
                </c:pt>
                <c:pt idx="3">
                  <c:v>49.08</c:v>
                </c:pt>
                <c:pt idx="4">
                  <c:v>49.32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D-415D-A87F-AF201E483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47104"/>
        <c:axId val="90015232"/>
      </c:lineChart>
      <c:dateAx>
        <c:axId val="89247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015232"/>
        <c:crosses val="autoZero"/>
        <c:auto val="1"/>
        <c:lblOffset val="100"/>
        <c:baseTimeUnit val="years"/>
      </c:dateAx>
      <c:valAx>
        <c:axId val="90015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247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90.13</c:v>
                </c:pt>
                <c:pt idx="1">
                  <c:v>87.23</c:v>
                </c:pt>
                <c:pt idx="2">
                  <c:v>89.2</c:v>
                </c:pt>
                <c:pt idx="3">
                  <c:v>87.99</c:v>
                </c:pt>
                <c:pt idx="4">
                  <c:v>84.17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8-42A0-A87C-268B6E279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762816"/>
        <c:axId val="900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80.010000000000005</c:v>
                </c:pt>
                <c:pt idx="1">
                  <c:v>79.98</c:v>
                </c:pt>
                <c:pt idx="2">
                  <c:v>79.48</c:v>
                </c:pt>
                <c:pt idx="3">
                  <c:v>79.3</c:v>
                </c:pt>
                <c:pt idx="4">
                  <c:v>79.34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8-42A0-A87C-268B6E279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62816"/>
        <c:axId val="90039424"/>
      </c:lineChart>
      <c:dateAx>
        <c:axId val="89762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039424"/>
        <c:crosses val="autoZero"/>
        <c:auto val="1"/>
        <c:lblOffset val="100"/>
        <c:baseTimeUnit val="years"/>
      </c:dateAx>
      <c:valAx>
        <c:axId val="90039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762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110.44</c:v>
                </c:pt>
                <c:pt idx="1">
                  <c:v>108.97</c:v>
                </c:pt>
                <c:pt idx="2">
                  <c:v>136.46</c:v>
                </c:pt>
                <c:pt idx="3">
                  <c:v>110.74</c:v>
                </c:pt>
                <c:pt idx="4">
                  <c:v>105.03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3-4920-B56A-425394ACB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216896"/>
        <c:axId val="89223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104.95</c:v>
                </c:pt>
                <c:pt idx="1">
                  <c:v>105.53</c:v>
                </c:pt>
                <c:pt idx="2">
                  <c:v>107.2</c:v>
                </c:pt>
                <c:pt idx="3">
                  <c:v>106.62</c:v>
                </c:pt>
                <c:pt idx="4">
                  <c:v>107.95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3-4920-B56A-425394ACB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16896"/>
        <c:axId val="89223168"/>
      </c:lineChart>
      <c:dateAx>
        <c:axId val="89216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223168"/>
        <c:crosses val="autoZero"/>
        <c:auto val="1"/>
        <c:lblOffset val="100"/>
        <c:baseTimeUnit val="years"/>
      </c:dateAx>
      <c:valAx>
        <c:axId val="892231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21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17.34</c:v>
                </c:pt>
                <c:pt idx="1">
                  <c:v>19.16</c:v>
                </c:pt>
                <c:pt idx="2">
                  <c:v>24.89</c:v>
                </c:pt>
                <c:pt idx="3">
                  <c:v>25.85</c:v>
                </c:pt>
                <c:pt idx="4">
                  <c:v>26.26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3-4984-A1E1-E7FBE2026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253376"/>
        <c:axId val="89255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35.18</c:v>
                </c:pt>
                <c:pt idx="1">
                  <c:v>36.43</c:v>
                </c:pt>
                <c:pt idx="2">
                  <c:v>46.12</c:v>
                </c:pt>
                <c:pt idx="3">
                  <c:v>47.44</c:v>
                </c:pt>
                <c:pt idx="4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3-4984-A1E1-E7FBE2026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53376"/>
        <c:axId val="89255296"/>
      </c:lineChart>
      <c:dateAx>
        <c:axId val="89253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255296"/>
        <c:crosses val="autoZero"/>
        <c:auto val="1"/>
        <c:lblOffset val="100"/>
        <c:baseTimeUnit val="years"/>
      </c:dateAx>
      <c:valAx>
        <c:axId val="89255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253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2.65</c:v>
                </c:pt>
                <c:pt idx="1">
                  <c:v>2.64</c:v>
                </c:pt>
                <c:pt idx="2">
                  <c:v>2.64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F-472D-A6DC-15931FB65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744512"/>
        <c:axId val="8974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8.41</c:v>
                </c:pt>
                <c:pt idx="1">
                  <c:v>8.7200000000000006</c:v>
                </c:pt>
                <c:pt idx="2">
                  <c:v>9.86</c:v>
                </c:pt>
                <c:pt idx="3">
                  <c:v>11.16</c:v>
                </c:pt>
                <c:pt idx="4">
                  <c:v>12.43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F-472D-A6DC-15931FB65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44512"/>
        <c:axId val="89746432"/>
      </c:lineChart>
      <c:dateAx>
        <c:axId val="89744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746432"/>
        <c:crosses val="autoZero"/>
        <c:auto val="1"/>
        <c:lblOffset val="100"/>
        <c:baseTimeUnit val="years"/>
      </c:dateAx>
      <c:valAx>
        <c:axId val="8974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744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9.11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AE-4068-8C33-C13B879CE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773184"/>
        <c:axId val="89775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26.81</c:v>
                </c:pt>
                <c:pt idx="1">
                  <c:v>28.31</c:v>
                </c:pt>
                <c:pt idx="2">
                  <c:v>13.46</c:v>
                </c:pt>
                <c:pt idx="3">
                  <c:v>12.59</c:v>
                </c:pt>
                <c:pt idx="4">
                  <c:v>12.44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E-4068-8C33-C13B879CE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73184"/>
        <c:axId val="89775104"/>
      </c:lineChart>
      <c:dateAx>
        <c:axId val="89773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775104"/>
        <c:crosses val="autoZero"/>
        <c:auto val="1"/>
        <c:lblOffset val="100"/>
        <c:baseTimeUnit val="years"/>
      </c:dateAx>
      <c:valAx>
        <c:axId val="897751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773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6319.02</c:v>
                </c:pt>
                <c:pt idx="1">
                  <c:v>6076.12</c:v>
                </c:pt>
                <c:pt idx="2">
                  <c:v>661.75</c:v>
                </c:pt>
                <c:pt idx="3">
                  <c:v>733.56</c:v>
                </c:pt>
                <c:pt idx="4">
                  <c:v>665.16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AF-43EC-89A5-AE5E657A0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805568"/>
        <c:axId val="89807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1002.64</c:v>
                </c:pt>
                <c:pt idx="1">
                  <c:v>1164.51</c:v>
                </c:pt>
                <c:pt idx="2">
                  <c:v>434.72</c:v>
                </c:pt>
                <c:pt idx="3">
                  <c:v>416.14</c:v>
                </c:pt>
                <c:pt idx="4">
                  <c:v>371.89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F-43EC-89A5-AE5E657A0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05568"/>
        <c:axId val="89807488"/>
      </c:lineChart>
      <c:dateAx>
        <c:axId val="89805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807488"/>
        <c:crosses val="autoZero"/>
        <c:auto val="1"/>
        <c:lblOffset val="100"/>
        <c:baseTimeUnit val="years"/>
      </c:dateAx>
      <c:valAx>
        <c:axId val="898074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805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1256.8599999999999</c:v>
                </c:pt>
                <c:pt idx="1">
                  <c:v>1191.4000000000001</c:v>
                </c:pt>
                <c:pt idx="2">
                  <c:v>1253.02</c:v>
                </c:pt>
                <c:pt idx="3">
                  <c:v>1313.04</c:v>
                </c:pt>
                <c:pt idx="4">
                  <c:v>1358.03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85-4103-82C5-5D1DA7455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829760"/>
        <c:axId val="89831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520.29999999999995</c:v>
                </c:pt>
                <c:pt idx="1">
                  <c:v>498.27</c:v>
                </c:pt>
                <c:pt idx="2">
                  <c:v>495.76</c:v>
                </c:pt>
                <c:pt idx="3">
                  <c:v>487.22</c:v>
                </c:pt>
                <c:pt idx="4">
                  <c:v>483.11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5-4103-82C5-5D1DA7455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29760"/>
        <c:axId val="89831680"/>
      </c:lineChart>
      <c:dateAx>
        <c:axId val="89829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831680"/>
        <c:crosses val="autoZero"/>
        <c:auto val="1"/>
        <c:lblOffset val="100"/>
        <c:baseTimeUnit val="years"/>
      </c:dateAx>
      <c:valAx>
        <c:axId val="898316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829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90.91</c:v>
                </c:pt>
                <c:pt idx="1">
                  <c:v>88.6</c:v>
                </c:pt>
                <c:pt idx="2">
                  <c:v>113.43</c:v>
                </c:pt>
                <c:pt idx="3">
                  <c:v>87.56</c:v>
                </c:pt>
                <c:pt idx="4">
                  <c:v>82.3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6-4BE0-845E-938569199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939968"/>
        <c:axId val="89941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90.69</c:v>
                </c:pt>
                <c:pt idx="1">
                  <c:v>90.64</c:v>
                </c:pt>
                <c:pt idx="2">
                  <c:v>93.66</c:v>
                </c:pt>
                <c:pt idx="3">
                  <c:v>92.76</c:v>
                </c:pt>
                <c:pt idx="4">
                  <c:v>93.28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6-4BE0-845E-938569199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39968"/>
        <c:axId val="89941888"/>
      </c:lineChart>
      <c:dateAx>
        <c:axId val="89939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941888"/>
        <c:crosses val="autoZero"/>
        <c:auto val="1"/>
        <c:lblOffset val="100"/>
        <c:baseTimeUnit val="years"/>
      </c:dateAx>
      <c:valAx>
        <c:axId val="89941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939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143.12</c:v>
                </c:pt>
                <c:pt idx="1">
                  <c:v>147.27000000000001</c:v>
                </c:pt>
                <c:pt idx="2">
                  <c:v>114.01</c:v>
                </c:pt>
                <c:pt idx="3">
                  <c:v>148.47999999999999</c:v>
                </c:pt>
                <c:pt idx="4">
                  <c:v>158.37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E-44E9-ADE5-D23500E9D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972096"/>
        <c:axId val="89974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211.08</c:v>
                </c:pt>
                <c:pt idx="1">
                  <c:v>213.52</c:v>
                </c:pt>
                <c:pt idx="2">
                  <c:v>208.21</c:v>
                </c:pt>
                <c:pt idx="3">
                  <c:v>208.67</c:v>
                </c:pt>
                <c:pt idx="4">
                  <c:v>208.29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E-44E9-ADE5-D23500E9D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72096"/>
        <c:axId val="89974272"/>
      </c:lineChart>
      <c:dateAx>
        <c:axId val="89972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974272"/>
        <c:crosses val="autoZero"/>
        <c:auto val="1"/>
        <c:lblOffset val="100"/>
        <c:baseTimeUnit val="years"/>
      </c:dateAx>
      <c:valAx>
        <c:axId val="89974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972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【262.87】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【163.27】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K1" zoomScaleNormal="100" workbookViewId="0">
      <selection activeCell="BL16" sqref="BL16:BZ44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5" t="s">
        <v>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</row>
    <row r="3" spans="1:78" ht="9.75" customHeight="1" x14ac:dyDescent="0.15">
      <c r="A3" s="2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</row>
    <row r="4" spans="1:78" ht="9.75" customHeight="1" x14ac:dyDescent="0.15">
      <c r="A4" s="2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86" t="str">
        <f>データ!H6</f>
        <v>高知県　四万十町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7"/>
      <c r="AE6" s="87"/>
      <c r="AF6" s="87"/>
      <c r="AG6" s="87"/>
      <c r="AH6" s="5"/>
      <c r="AI6" s="5"/>
      <c r="AJ6" s="5"/>
      <c r="AK6" s="5"/>
      <c r="AL6" s="5"/>
      <c r="AM6" s="5"/>
      <c r="AN6" s="5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76" t="s">
        <v>1</v>
      </c>
      <c r="C7" s="77"/>
      <c r="D7" s="77"/>
      <c r="E7" s="77"/>
      <c r="F7" s="77"/>
      <c r="G7" s="77"/>
      <c r="H7" s="77"/>
      <c r="I7" s="76" t="s">
        <v>2</v>
      </c>
      <c r="J7" s="77"/>
      <c r="K7" s="77"/>
      <c r="L7" s="77"/>
      <c r="M7" s="77"/>
      <c r="N7" s="77"/>
      <c r="O7" s="78"/>
      <c r="P7" s="79" t="s">
        <v>3</v>
      </c>
      <c r="Q7" s="79"/>
      <c r="R7" s="79"/>
      <c r="S7" s="79"/>
      <c r="T7" s="79"/>
      <c r="U7" s="79"/>
      <c r="V7" s="79"/>
      <c r="W7" s="79" t="s">
        <v>4</v>
      </c>
      <c r="X7" s="79"/>
      <c r="Y7" s="79"/>
      <c r="Z7" s="79"/>
      <c r="AA7" s="79"/>
      <c r="AB7" s="79"/>
      <c r="AC7" s="79"/>
      <c r="AD7" s="79" t="s">
        <v>5</v>
      </c>
      <c r="AE7" s="79"/>
      <c r="AF7" s="79"/>
      <c r="AG7" s="79"/>
      <c r="AH7" s="79"/>
      <c r="AI7" s="79"/>
      <c r="AJ7" s="79"/>
      <c r="AK7" s="5"/>
      <c r="AL7" s="79" t="s">
        <v>6</v>
      </c>
      <c r="AM7" s="79"/>
      <c r="AN7" s="79"/>
      <c r="AO7" s="79"/>
      <c r="AP7" s="79"/>
      <c r="AQ7" s="79"/>
      <c r="AR7" s="79"/>
      <c r="AS7" s="79"/>
      <c r="AT7" s="76" t="s">
        <v>7</v>
      </c>
      <c r="AU7" s="77"/>
      <c r="AV7" s="77"/>
      <c r="AW7" s="77"/>
      <c r="AX7" s="77"/>
      <c r="AY7" s="77"/>
      <c r="AZ7" s="77"/>
      <c r="BA7" s="77"/>
      <c r="BB7" s="79" t="s">
        <v>8</v>
      </c>
      <c r="BC7" s="79"/>
      <c r="BD7" s="79"/>
      <c r="BE7" s="79"/>
      <c r="BF7" s="79"/>
      <c r="BG7" s="79"/>
      <c r="BH7" s="79"/>
      <c r="BI7" s="79"/>
      <c r="BJ7" s="4"/>
      <c r="BK7" s="4"/>
      <c r="BL7" s="6" t="s">
        <v>9</v>
      </c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8"/>
    </row>
    <row r="8" spans="1:78" ht="18.75" customHeight="1" x14ac:dyDescent="0.15">
      <c r="A8" s="2"/>
      <c r="B8" s="80" t="str">
        <f>データ!$I$6</f>
        <v>法適用</v>
      </c>
      <c r="C8" s="81"/>
      <c r="D8" s="81"/>
      <c r="E8" s="81"/>
      <c r="F8" s="81"/>
      <c r="G8" s="81"/>
      <c r="H8" s="81"/>
      <c r="I8" s="80" t="str">
        <f>データ!$J$6</f>
        <v>水道事業</v>
      </c>
      <c r="J8" s="81"/>
      <c r="K8" s="81"/>
      <c r="L8" s="81"/>
      <c r="M8" s="81"/>
      <c r="N8" s="81"/>
      <c r="O8" s="82"/>
      <c r="P8" s="83" t="str">
        <f>データ!$K$6</f>
        <v>末端給水事業</v>
      </c>
      <c r="Q8" s="83"/>
      <c r="R8" s="83"/>
      <c r="S8" s="83"/>
      <c r="T8" s="83"/>
      <c r="U8" s="83"/>
      <c r="V8" s="83"/>
      <c r="W8" s="83" t="str">
        <f>データ!$L$6</f>
        <v>A8</v>
      </c>
      <c r="X8" s="83"/>
      <c r="Y8" s="83"/>
      <c r="Z8" s="83"/>
      <c r="AA8" s="83"/>
      <c r="AB8" s="83"/>
      <c r="AC8" s="83"/>
      <c r="AD8" s="84" t="s">
        <v>118</v>
      </c>
      <c r="AE8" s="84"/>
      <c r="AF8" s="84"/>
      <c r="AG8" s="84"/>
      <c r="AH8" s="84"/>
      <c r="AI8" s="84"/>
      <c r="AJ8" s="84"/>
      <c r="AK8" s="5"/>
      <c r="AL8" s="71">
        <f>データ!$R$6</f>
        <v>17828</v>
      </c>
      <c r="AM8" s="71"/>
      <c r="AN8" s="71"/>
      <c r="AO8" s="71"/>
      <c r="AP8" s="71"/>
      <c r="AQ8" s="71"/>
      <c r="AR8" s="71"/>
      <c r="AS8" s="71"/>
      <c r="AT8" s="67">
        <f>データ!$S$6</f>
        <v>642.29999999999995</v>
      </c>
      <c r="AU8" s="68"/>
      <c r="AV8" s="68"/>
      <c r="AW8" s="68"/>
      <c r="AX8" s="68"/>
      <c r="AY8" s="68"/>
      <c r="AZ8" s="68"/>
      <c r="BA8" s="68"/>
      <c r="BB8" s="70">
        <f>データ!$T$6</f>
        <v>27.76</v>
      </c>
      <c r="BC8" s="70"/>
      <c r="BD8" s="70"/>
      <c r="BE8" s="70"/>
      <c r="BF8" s="70"/>
      <c r="BG8" s="70"/>
      <c r="BH8" s="70"/>
      <c r="BI8" s="70"/>
      <c r="BJ8" s="4"/>
      <c r="BK8" s="4"/>
      <c r="BL8" s="74" t="s">
        <v>10</v>
      </c>
      <c r="BM8" s="75"/>
      <c r="BN8" s="9" t="s">
        <v>11</v>
      </c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1"/>
    </row>
    <row r="9" spans="1:78" ht="18.75" customHeight="1" x14ac:dyDescent="0.15">
      <c r="A9" s="2"/>
      <c r="B9" s="76" t="s">
        <v>12</v>
      </c>
      <c r="C9" s="77"/>
      <c r="D9" s="77"/>
      <c r="E9" s="77"/>
      <c r="F9" s="77"/>
      <c r="G9" s="77"/>
      <c r="H9" s="77"/>
      <c r="I9" s="76" t="s">
        <v>13</v>
      </c>
      <c r="J9" s="77"/>
      <c r="K9" s="77"/>
      <c r="L9" s="77"/>
      <c r="M9" s="77"/>
      <c r="N9" s="77"/>
      <c r="O9" s="78"/>
      <c r="P9" s="79" t="s">
        <v>14</v>
      </c>
      <c r="Q9" s="79"/>
      <c r="R9" s="79"/>
      <c r="S9" s="79"/>
      <c r="T9" s="79"/>
      <c r="U9" s="79"/>
      <c r="V9" s="79"/>
      <c r="W9" s="79" t="s">
        <v>15</v>
      </c>
      <c r="X9" s="79"/>
      <c r="Y9" s="79"/>
      <c r="Z9" s="79"/>
      <c r="AA9" s="79"/>
      <c r="AB9" s="79"/>
      <c r="AC9" s="79"/>
      <c r="AD9" s="2"/>
      <c r="AE9" s="2"/>
      <c r="AF9" s="2"/>
      <c r="AG9" s="2"/>
      <c r="AH9" s="5"/>
      <c r="AI9" s="5"/>
      <c r="AJ9" s="5"/>
      <c r="AK9" s="5"/>
      <c r="AL9" s="79" t="s">
        <v>16</v>
      </c>
      <c r="AM9" s="79"/>
      <c r="AN9" s="79"/>
      <c r="AO9" s="79"/>
      <c r="AP9" s="79"/>
      <c r="AQ9" s="79"/>
      <c r="AR9" s="79"/>
      <c r="AS9" s="79"/>
      <c r="AT9" s="76" t="s">
        <v>17</v>
      </c>
      <c r="AU9" s="77"/>
      <c r="AV9" s="77"/>
      <c r="AW9" s="77"/>
      <c r="AX9" s="77"/>
      <c r="AY9" s="77"/>
      <c r="AZ9" s="77"/>
      <c r="BA9" s="77"/>
      <c r="BB9" s="79" t="s">
        <v>18</v>
      </c>
      <c r="BC9" s="79"/>
      <c r="BD9" s="79"/>
      <c r="BE9" s="79"/>
      <c r="BF9" s="79"/>
      <c r="BG9" s="79"/>
      <c r="BH9" s="79"/>
      <c r="BI9" s="79"/>
      <c r="BJ9" s="4"/>
      <c r="BK9" s="4"/>
      <c r="BL9" s="65" t="s">
        <v>19</v>
      </c>
      <c r="BM9" s="66"/>
      <c r="BN9" s="12" t="s">
        <v>20</v>
      </c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4"/>
    </row>
    <row r="10" spans="1:78" ht="18.75" customHeight="1" x14ac:dyDescent="0.15">
      <c r="A10" s="2"/>
      <c r="B10" s="67" t="str">
        <f>データ!$N$6</f>
        <v>-</v>
      </c>
      <c r="C10" s="68"/>
      <c r="D10" s="68"/>
      <c r="E10" s="68"/>
      <c r="F10" s="68"/>
      <c r="G10" s="68"/>
      <c r="H10" s="68"/>
      <c r="I10" s="67">
        <f>データ!$O$6</f>
        <v>40.159999999999997</v>
      </c>
      <c r="J10" s="68"/>
      <c r="K10" s="68"/>
      <c r="L10" s="68"/>
      <c r="M10" s="68"/>
      <c r="N10" s="68"/>
      <c r="O10" s="69"/>
      <c r="P10" s="70">
        <f>データ!$P$6</f>
        <v>28.4</v>
      </c>
      <c r="Q10" s="70"/>
      <c r="R10" s="70"/>
      <c r="S10" s="70"/>
      <c r="T10" s="70"/>
      <c r="U10" s="70"/>
      <c r="V10" s="70"/>
      <c r="W10" s="71">
        <f>データ!$Q$6</f>
        <v>2548</v>
      </c>
      <c r="X10" s="71"/>
      <c r="Y10" s="71"/>
      <c r="Z10" s="71"/>
      <c r="AA10" s="71"/>
      <c r="AB10" s="71"/>
      <c r="AC10" s="71"/>
      <c r="AD10" s="2"/>
      <c r="AE10" s="2"/>
      <c r="AF10" s="2"/>
      <c r="AG10" s="2"/>
      <c r="AH10" s="5"/>
      <c r="AI10" s="5"/>
      <c r="AJ10" s="5"/>
      <c r="AK10" s="5"/>
      <c r="AL10" s="71">
        <f>データ!$U$6</f>
        <v>5010</v>
      </c>
      <c r="AM10" s="71"/>
      <c r="AN10" s="71"/>
      <c r="AO10" s="71"/>
      <c r="AP10" s="71"/>
      <c r="AQ10" s="71"/>
      <c r="AR10" s="71"/>
      <c r="AS10" s="71"/>
      <c r="AT10" s="67">
        <f>データ!$V$6</f>
        <v>3.8</v>
      </c>
      <c r="AU10" s="68"/>
      <c r="AV10" s="68"/>
      <c r="AW10" s="68"/>
      <c r="AX10" s="68"/>
      <c r="AY10" s="68"/>
      <c r="AZ10" s="68"/>
      <c r="BA10" s="68"/>
      <c r="BB10" s="70">
        <f>データ!$W$6</f>
        <v>1318.42</v>
      </c>
      <c r="BC10" s="70"/>
      <c r="BD10" s="70"/>
      <c r="BE10" s="70"/>
      <c r="BF10" s="70"/>
      <c r="BG10" s="70"/>
      <c r="BH10" s="70"/>
      <c r="BI10" s="70"/>
      <c r="BJ10" s="2"/>
      <c r="BK10" s="2"/>
      <c r="BL10" s="72" t="s">
        <v>21</v>
      </c>
      <c r="BM10" s="73"/>
      <c r="BN10" s="15" t="s">
        <v>22</v>
      </c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7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23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24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4" t="s">
        <v>25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1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19"/>
      <c r="BK16" s="2"/>
      <c r="BL16" s="50" t="s">
        <v>119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2"/>
    </row>
    <row r="17" spans="1:78" ht="13.5" customHeight="1" x14ac:dyDescent="0.15">
      <c r="A17" s="2"/>
      <c r="B17" s="1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19"/>
      <c r="BK17" s="2"/>
      <c r="BL17" s="50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2"/>
    </row>
    <row r="18" spans="1:78" ht="13.5" customHeight="1" x14ac:dyDescent="0.15">
      <c r="A18" s="2"/>
      <c r="B18" s="1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19"/>
      <c r="BK18" s="2"/>
      <c r="BL18" s="50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2"/>
    </row>
    <row r="19" spans="1:78" ht="13.5" customHeight="1" x14ac:dyDescent="0.15">
      <c r="A19" s="2"/>
      <c r="B19" s="18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19"/>
      <c r="BK19" s="2"/>
      <c r="BL19" s="50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2"/>
    </row>
    <row r="20" spans="1:78" ht="13.5" customHeight="1" x14ac:dyDescent="0.15">
      <c r="A20" s="2"/>
      <c r="B20" s="1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19"/>
      <c r="BK20" s="2"/>
      <c r="BL20" s="50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2"/>
    </row>
    <row r="21" spans="1:78" ht="13.5" customHeight="1" x14ac:dyDescent="0.15">
      <c r="A21" s="2"/>
      <c r="B21" s="18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19"/>
      <c r="BK21" s="2"/>
      <c r="BL21" s="50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2"/>
    </row>
    <row r="22" spans="1:78" ht="13.5" customHeight="1" x14ac:dyDescent="0.15">
      <c r="A22" s="2"/>
      <c r="B22" s="18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19"/>
      <c r="BK22" s="2"/>
      <c r="BL22" s="50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2"/>
    </row>
    <row r="23" spans="1:78" ht="13.5" customHeight="1" x14ac:dyDescent="0.15">
      <c r="A23" s="2"/>
      <c r="B23" s="18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19"/>
      <c r="BK23" s="2"/>
      <c r="BL23" s="50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2"/>
    </row>
    <row r="24" spans="1:78" ht="13.5" customHeight="1" x14ac:dyDescent="0.15">
      <c r="A24" s="2"/>
      <c r="B24" s="18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19"/>
      <c r="BK24" s="2"/>
      <c r="BL24" s="50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2"/>
    </row>
    <row r="25" spans="1:78" ht="13.5" customHeight="1" x14ac:dyDescent="0.15">
      <c r="A25" s="2"/>
      <c r="B25" s="18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19"/>
      <c r="BK25" s="2"/>
      <c r="BL25" s="50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2"/>
    </row>
    <row r="26" spans="1:78" ht="13.5" customHeight="1" x14ac:dyDescent="0.15">
      <c r="A26" s="2"/>
      <c r="B26" s="18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19"/>
      <c r="BK26" s="2"/>
      <c r="BL26" s="50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2"/>
    </row>
    <row r="27" spans="1:78" ht="13.5" customHeight="1" x14ac:dyDescent="0.15">
      <c r="A27" s="2"/>
      <c r="B27" s="18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19"/>
      <c r="BK27" s="2"/>
      <c r="BL27" s="50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2"/>
    </row>
    <row r="28" spans="1:78" ht="13.5" customHeight="1" x14ac:dyDescent="0.15">
      <c r="A28" s="2"/>
      <c r="B28" s="18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19"/>
      <c r="BK28" s="2"/>
      <c r="BL28" s="50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2"/>
    </row>
    <row r="29" spans="1:78" ht="13.5" customHeight="1" x14ac:dyDescent="0.15">
      <c r="A29" s="2"/>
      <c r="B29" s="18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19"/>
      <c r="BK29" s="2"/>
      <c r="BL29" s="50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2"/>
    </row>
    <row r="30" spans="1:78" ht="13.5" customHeight="1" x14ac:dyDescent="0.15">
      <c r="A30" s="2"/>
      <c r="B30" s="18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19"/>
      <c r="BK30" s="2"/>
      <c r="BL30" s="50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2"/>
    </row>
    <row r="31" spans="1:78" ht="13.5" customHeight="1" x14ac:dyDescent="0.15">
      <c r="A31" s="2"/>
      <c r="B31" s="18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19"/>
      <c r="BK31" s="2"/>
      <c r="BL31" s="50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2"/>
    </row>
    <row r="32" spans="1:78" ht="13.5" customHeight="1" x14ac:dyDescent="0.15">
      <c r="A32" s="2"/>
      <c r="B32" s="18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19"/>
      <c r="BK32" s="2"/>
      <c r="BL32" s="50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2"/>
    </row>
    <row r="33" spans="1:78" ht="13.5" customHeight="1" x14ac:dyDescent="0.15">
      <c r="A33" s="2"/>
      <c r="B33" s="18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19"/>
      <c r="BK33" s="2"/>
      <c r="BL33" s="50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2"/>
    </row>
    <row r="34" spans="1:78" ht="13.5" customHeight="1" x14ac:dyDescent="0.15">
      <c r="A34" s="2"/>
      <c r="B34" s="18"/>
      <c r="C34" s="56" t="s">
        <v>26</v>
      </c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20"/>
      <c r="R34" s="56" t="s">
        <v>27</v>
      </c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20"/>
      <c r="AG34" s="56" t="s">
        <v>28</v>
      </c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20"/>
      <c r="AV34" s="56" t="s">
        <v>29</v>
      </c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19"/>
      <c r="BK34" s="2"/>
      <c r="BL34" s="50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2"/>
    </row>
    <row r="35" spans="1:78" ht="13.5" customHeight="1" x14ac:dyDescent="0.15">
      <c r="A35" s="2"/>
      <c r="B35" s="18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20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20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20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19"/>
      <c r="BK35" s="2"/>
      <c r="BL35" s="50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2"/>
    </row>
    <row r="36" spans="1:78" ht="13.5" customHeight="1" x14ac:dyDescent="0.15">
      <c r="A36" s="2"/>
      <c r="B36" s="18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19"/>
      <c r="BK36" s="2"/>
      <c r="BL36" s="50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2"/>
    </row>
    <row r="37" spans="1:78" ht="13.5" customHeight="1" x14ac:dyDescent="0.15">
      <c r="A37" s="2"/>
      <c r="B37" s="18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19"/>
      <c r="BK37" s="2"/>
      <c r="BL37" s="50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2"/>
    </row>
    <row r="38" spans="1:78" ht="13.5" customHeight="1" x14ac:dyDescent="0.15">
      <c r="A38" s="2"/>
      <c r="B38" s="18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19"/>
      <c r="BK38" s="2"/>
      <c r="BL38" s="50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2"/>
    </row>
    <row r="39" spans="1:78" ht="13.5" customHeight="1" x14ac:dyDescent="0.15">
      <c r="A39" s="2"/>
      <c r="B39" s="18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19"/>
      <c r="BK39" s="2"/>
      <c r="BL39" s="50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2"/>
    </row>
    <row r="40" spans="1:78" ht="13.5" customHeight="1" x14ac:dyDescent="0.15">
      <c r="A40" s="2"/>
      <c r="B40" s="18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19"/>
      <c r="BK40" s="2"/>
      <c r="BL40" s="50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2"/>
    </row>
    <row r="41" spans="1:78" ht="13.5" customHeight="1" x14ac:dyDescent="0.15">
      <c r="A41" s="2"/>
      <c r="B41" s="18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19"/>
      <c r="BK41" s="2"/>
      <c r="BL41" s="50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2"/>
    </row>
    <row r="42" spans="1:78" ht="13.5" customHeight="1" x14ac:dyDescent="0.15">
      <c r="A42" s="2"/>
      <c r="B42" s="18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19"/>
      <c r="BK42" s="2"/>
      <c r="BL42" s="50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2"/>
    </row>
    <row r="43" spans="1:78" ht="13.5" customHeight="1" x14ac:dyDescent="0.15">
      <c r="A43" s="2"/>
      <c r="B43" s="18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19"/>
      <c r="BK43" s="2"/>
      <c r="BL43" s="50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2"/>
    </row>
    <row r="44" spans="1:78" ht="13.5" customHeight="1" x14ac:dyDescent="0.15">
      <c r="A44" s="2"/>
      <c r="B44" s="18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19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18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19"/>
      <c r="BK45" s="2"/>
      <c r="BL45" s="44" t="s">
        <v>30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18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19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18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19"/>
      <c r="BK47" s="2"/>
      <c r="BL47" s="50" t="s">
        <v>116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2"/>
    </row>
    <row r="48" spans="1:78" ht="13.5" customHeight="1" x14ac:dyDescent="0.15">
      <c r="A48" s="2"/>
      <c r="B48" s="18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19"/>
      <c r="BK48" s="2"/>
      <c r="BL48" s="50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2"/>
    </row>
    <row r="49" spans="1:78" ht="13.5" customHeight="1" x14ac:dyDescent="0.15">
      <c r="A49" s="2"/>
      <c r="B49" s="18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19"/>
      <c r="BK49" s="2"/>
      <c r="BL49" s="50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2"/>
    </row>
    <row r="50" spans="1:78" ht="13.5" customHeight="1" x14ac:dyDescent="0.15">
      <c r="A50" s="2"/>
      <c r="B50" s="18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19"/>
      <c r="BK50" s="2"/>
      <c r="BL50" s="50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2"/>
    </row>
    <row r="51" spans="1:78" ht="13.5" customHeight="1" x14ac:dyDescent="0.15">
      <c r="A51" s="2"/>
      <c r="B51" s="18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19"/>
      <c r="BK51" s="2"/>
      <c r="BL51" s="50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2"/>
    </row>
    <row r="52" spans="1:78" ht="13.5" customHeight="1" x14ac:dyDescent="0.15">
      <c r="A52" s="2"/>
      <c r="B52" s="18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19"/>
      <c r="BK52" s="2"/>
      <c r="BL52" s="50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2"/>
    </row>
    <row r="53" spans="1:78" ht="13.5" customHeight="1" x14ac:dyDescent="0.15">
      <c r="A53" s="2"/>
      <c r="B53" s="18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19"/>
      <c r="BK53" s="2"/>
      <c r="BL53" s="50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2"/>
    </row>
    <row r="54" spans="1:78" ht="13.5" customHeight="1" x14ac:dyDescent="0.15">
      <c r="A54" s="2"/>
      <c r="B54" s="18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19"/>
      <c r="BK54" s="2"/>
      <c r="BL54" s="50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2"/>
    </row>
    <row r="55" spans="1:78" ht="13.5" customHeight="1" x14ac:dyDescent="0.15">
      <c r="A55" s="2"/>
      <c r="B55" s="18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19"/>
      <c r="BK55" s="2"/>
      <c r="BL55" s="50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2"/>
    </row>
    <row r="56" spans="1:78" ht="13.5" customHeight="1" x14ac:dyDescent="0.15">
      <c r="A56" s="2"/>
      <c r="B56" s="18"/>
      <c r="C56" s="56" t="s">
        <v>31</v>
      </c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20"/>
      <c r="R56" s="56" t="s">
        <v>32</v>
      </c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20"/>
      <c r="AG56" s="56" t="s">
        <v>33</v>
      </c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20"/>
      <c r="AV56" s="56" t="s">
        <v>34</v>
      </c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19"/>
      <c r="BK56" s="2"/>
      <c r="BL56" s="50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2"/>
    </row>
    <row r="57" spans="1:78" ht="13.5" customHeight="1" x14ac:dyDescent="0.15">
      <c r="A57" s="2"/>
      <c r="B57" s="18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20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20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20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19"/>
      <c r="BK57" s="2"/>
      <c r="BL57" s="50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2"/>
    </row>
    <row r="58" spans="1:78" ht="13.5" customHeight="1" x14ac:dyDescent="0.15">
      <c r="A58" s="2"/>
      <c r="B58" s="18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50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2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0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2"/>
    </row>
    <row r="60" spans="1:78" ht="13.5" customHeight="1" x14ac:dyDescent="0.15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50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2"/>
    </row>
    <row r="61" spans="1:78" ht="13.5" customHeight="1" x14ac:dyDescent="0.15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50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2"/>
    </row>
    <row r="62" spans="1:78" ht="13.5" customHeight="1" x14ac:dyDescent="0.15">
      <c r="A62" s="2"/>
      <c r="B62" s="18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19"/>
      <c r="BK62" s="2"/>
      <c r="BL62" s="50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2"/>
    </row>
    <row r="63" spans="1:78" ht="13.5" customHeight="1" x14ac:dyDescent="0.15">
      <c r="A63" s="2"/>
      <c r="B63" s="18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19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18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19"/>
      <c r="BK64" s="2"/>
      <c r="BL64" s="44" t="s">
        <v>36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18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19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18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19"/>
      <c r="BK66" s="2"/>
      <c r="BL66" s="50" t="s">
        <v>117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2"/>
    </row>
    <row r="67" spans="1:78" ht="13.5" customHeight="1" x14ac:dyDescent="0.15">
      <c r="A67" s="2"/>
      <c r="B67" s="18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19"/>
      <c r="BK67" s="2"/>
      <c r="BL67" s="50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2"/>
    </row>
    <row r="68" spans="1:78" ht="13.5" customHeight="1" x14ac:dyDescent="0.15">
      <c r="A68" s="2"/>
      <c r="B68" s="18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19"/>
      <c r="BK68" s="2"/>
      <c r="BL68" s="50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2"/>
    </row>
    <row r="69" spans="1:78" ht="13.5" customHeight="1" x14ac:dyDescent="0.15">
      <c r="A69" s="2"/>
      <c r="B69" s="18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19"/>
      <c r="BK69" s="2"/>
      <c r="BL69" s="50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2"/>
    </row>
    <row r="70" spans="1:78" ht="13.5" customHeight="1" x14ac:dyDescent="0.15">
      <c r="A70" s="2"/>
      <c r="B70" s="18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19"/>
      <c r="BK70" s="2"/>
      <c r="BL70" s="50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2"/>
    </row>
    <row r="71" spans="1:78" ht="13.5" customHeight="1" x14ac:dyDescent="0.15">
      <c r="A71" s="2"/>
      <c r="B71" s="18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19"/>
      <c r="BK71" s="2"/>
      <c r="BL71" s="50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2"/>
    </row>
    <row r="72" spans="1:78" ht="13.5" customHeight="1" x14ac:dyDescent="0.15">
      <c r="A72" s="2"/>
      <c r="B72" s="18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19"/>
      <c r="BK72" s="2"/>
      <c r="BL72" s="50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2"/>
    </row>
    <row r="73" spans="1:78" ht="13.5" customHeight="1" x14ac:dyDescent="0.15">
      <c r="A73" s="2"/>
      <c r="B73" s="18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19"/>
      <c r="BK73" s="2"/>
      <c r="BL73" s="50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2"/>
    </row>
    <row r="74" spans="1:78" ht="13.5" customHeight="1" x14ac:dyDescent="0.15">
      <c r="A74" s="2"/>
      <c r="B74" s="18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19"/>
      <c r="BK74" s="2"/>
      <c r="BL74" s="50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2"/>
    </row>
    <row r="75" spans="1:78" ht="13.5" customHeight="1" x14ac:dyDescent="0.15">
      <c r="A75" s="2"/>
      <c r="B75" s="18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19"/>
      <c r="BK75" s="2"/>
      <c r="BL75" s="50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2"/>
    </row>
    <row r="76" spans="1:78" ht="13.5" customHeight="1" x14ac:dyDescent="0.15">
      <c r="A76" s="2"/>
      <c r="B76" s="18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19"/>
      <c r="BK76" s="2"/>
      <c r="BL76" s="50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2"/>
    </row>
    <row r="77" spans="1:78" ht="13.5" customHeight="1" x14ac:dyDescent="0.15">
      <c r="A77" s="2"/>
      <c r="B77" s="18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19"/>
      <c r="BK77" s="2"/>
      <c r="BL77" s="50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2"/>
    </row>
    <row r="78" spans="1:78" ht="13.5" customHeight="1" x14ac:dyDescent="0.15">
      <c r="A78" s="2"/>
      <c r="B78" s="18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19"/>
      <c r="BK78" s="2"/>
      <c r="BL78" s="50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2"/>
    </row>
    <row r="79" spans="1:78" ht="13.5" customHeight="1" x14ac:dyDescent="0.15">
      <c r="A79" s="2"/>
      <c r="B79" s="18"/>
      <c r="C79" s="56" t="s">
        <v>37</v>
      </c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20"/>
      <c r="V79" s="20"/>
      <c r="W79" s="56" t="s">
        <v>38</v>
      </c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20"/>
      <c r="AP79" s="20"/>
      <c r="AQ79" s="56" t="s">
        <v>39</v>
      </c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"/>
      <c r="BJ79" s="19"/>
      <c r="BK79" s="2"/>
      <c r="BL79" s="50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2"/>
    </row>
    <row r="80" spans="1:78" ht="13.5" customHeight="1" x14ac:dyDescent="0.15">
      <c r="A80" s="2"/>
      <c r="B80" s="18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20"/>
      <c r="V80" s="20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20"/>
      <c r="AP80" s="20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"/>
      <c r="BJ80" s="19"/>
      <c r="BK80" s="2"/>
      <c r="BL80" s="50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2"/>
    </row>
    <row r="81" spans="1:78" ht="13.5" customHeight="1" x14ac:dyDescent="0.15">
      <c r="A81" s="2"/>
      <c r="B81" s="18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5"/>
      <c r="V81" s="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5"/>
      <c r="AP81" s="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5"/>
      <c r="BJ81" s="19"/>
      <c r="BK81" s="2"/>
      <c r="BL81" s="50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2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3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5"/>
    </row>
    <row r="83" spans="1:78" x14ac:dyDescent="0.15">
      <c r="C83" s="26" t="s">
        <v>40</v>
      </c>
    </row>
    <row r="84" spans="1:78" hidden="1" x14ac:dyDescent="0.15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 x14ac:dyDescent="0.15">
      <c r="B85" s="27"/>
      <c r="C85" s="27"/>
      <c r="D85" s="27"/>
      <c r="E85" s="27" t="str">
        <f>データ!AH6</f>
        <v>【114.35】</v>
      </c>
      <c r="F85" s="27" t="str">
        <f>データ!AS6</f>
        <v>【0.79】</v>
      </c>
      <c r="G85" s="27" t="str">
        <f>データ!BD6</f>
        <v>【262.87】</v>
      </c>
      <c r="H85" s="27" t="str">
        <f>データ!BO6</f>
        <v>【270.87】</v>
      </c>
      <c r="I85" s="27" t="str">
        <f>データ!BZ6</f>
        <v>【105.59】</v>
      </c>
      <c r="J85" s="27" t="str">
        <f>データ!CK6</f>
        <v>【163.27】</v>
      </c>
      <c r="K85" s="27" t="str">
        <f>データ!CV6</f>
        <v>【59.94】</v>
      </c>
      <c r="L85" s="27" t="str">
        <f>データ!DG6</f>
        <v>【90.22】</v>
      </c>
      <c r="M85" s="27" t="str">
        <f>データ!DR6</f>
        <v>【47.91】</v>
      </c>
      <c r="N85" s="27" t="str">
        <f>データ!EC6</f>
        <v>【15.00】</v>
      </c>
      <c r="O85" s="27" t="str">
        <f>データ!EN6</f>
        <v>【0.76】</v>
      </c>
    </row>
  </sheetData>
  <sheetProtection password="B319" sheet="1" objects="1" scenarios="1" formatCells="0" formatColumns="0" formatRows="0"/>
  <mergeCells count="55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topLeftCell="DV1" workbookViewId="0">
      <selection activeCell="X4" sqref="X4:AH4"/>
    </sheetView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4" x14ac:dyDescent="0.15">
      <c r="A1" s="3" t="s">
        <v>53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54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55</v>
      </c>
      <c r="B3" s="30" t="s">
        <v>56</v>
      </c>
      <c r="C3" s="30" t="s">
        <v>57</v>
      </c>
      <c r="D3" s="30" t="s">
        <v>58</v>
      </c>
      <c r="E3" s="30" t="s">
        <v>59</v>
      </c>
      <c r="F3" s="30" t="s">
        <v>60</v>
      </c>
      <c r="G3" s="30" t="s">
        <v>61</v>
      </c>
      <c r="H3" s="89" t="s">
        <v>62</v>
      </c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1"/>
      <c r="X3" s="95" t="s">
        <v>63</v>
      </c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 t="s">
        <v>64</v>
      </c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</row>
    <row r="4" spans="1:144" x14ac:dyDescent="0.15">
      <c r="A4" s="29" t="s">
        <v>65</v>
      </c>
      <c r="B4" s="31"/>
      <c r="C4" s="31"/>
      <c r="D4" s="31"/>
      <c r="E4" s="31"/>
      <c r="F4" s="31"/>
      <c r="G4" s="31"/>
      <c r="H4" s="92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4"/>
      <c r="X4" s="88" t="s">
        <v>66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 t="s">
        <v>67</v>
      </c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 t="s">
        <v>68</v>
      </c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 t="s">
        <v>69</v>
      </c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 t="s">
        <v>70</v>
      </c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 t="s">
        <v>71</v>
      </c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 t="s">
        <v>72</v>
      </c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 t="s">
        <v>73</v>
      </c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 t="s">
        <v>74</v>
      </c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 t="s">
        <v>75</v>
      </c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 t="s">
        <v>76</v>
      </c>
      <c r="EE4" s="88"/>
      <c r="EF4" s="88"/>
      <c r="EG4" s="88"/>
      <c r="EH4" s="88"/>
      <c r="EI4" s="88"/>
      <c r="EJ4" s="88"/>
      <c r="EK4" s="88"/>
      <c r="EL4" s="88"/>
      <c r="EM4" s="88"/>
      <c r="EN4" s="88"/>
    </row>
    <row r="5" spans="1:144" x14ac:dyDescent="0.15">
      <c r="A5" s="29" t="s">
        <v>77</v>
      </c>
      <c r="B5" s="32"/>
      <c r="C5" s="32"/>
      <c r="D5" s="32"/>
      <c r="E5" s="32"/>
      <c r="F5" s="32"/>
      <c r="G5" s="32"/>
      <c r="H5" s="33" t="s">
        <v>78</v>
      </c>
      <c r="I5" s="33" t="s">
        <v>79</v>
      </c>
      <c r="J5" s="33" t="s">
        <v>80</v>
      </c>
      <c r="K5" s="33" t="s">
        <v>81</v>
      </c>
      <c r="L5" s="33" t="s">
        <v>82</v>
      </c>
      <c r="M5" s="33" t="s">
        <v>5</v>
      </c>
      <c r="N5" s="33" t="s">
        <v>83</v>
      </c>
      <c r="O5" s="33" t="s">
        <v>84</v>
      </c>
      <c r="P5" s="33" t="s">
        <v>85</v>
      </c>
      <c r="Q5" s="33" t="s">
        <v>86</v>
      </c>
      <c r="R5" s="33" t="s">
        <v>87</v>
      </c>
      <c r="S5" s="33" t="s">
        <v>88</v>
      </c>
      <c r="T5" s="33" t="s">
        <v>89</v>
      </c>
      <c r="U5" s="33" t="s">
        <v>90</v>
      </c>
      <c r="V5" s="33" t="s">
        <v>91</v>
      </c>
      <c r="W5" s="33" t="s">
        <v>92</v>
      </c>
      <c r="X5" s="33" t="s">
        <v>93</v>
      </c>
      <c r="Y5" s="33" t="s">
        <v>94</v>
      </c>
      <c r="Z5" s="33" t="s">
        <v>95</v>
      </c>
      <c r="AA5" s="33" t="s">
        <v>96</v>
      </c>
      <c r="AB5" s="33" t="s">
        <v>97</v>
      </c>
      <c r="AC5" s="33" t="s">
        <v>98</v>
      </c>
      <c r="AD5" s="33" t="s">
        <v>99</v>
      </c>
      <c r="AE5" s="33" t="s">
        <v>100</v>
      </c>
      <c r="AF5" s="33" t="s">
        <v>101</v>
      </c>
      <c r="AG5" s="33" t="s">
        <v>102</v>
      </c>
      <c r="AH5" s="33" t="s">
        <v>41</v>
      </c>
      <c r="AI5" s="33" t="s">
        <v>93</v>
      </c>
      <c r="AJ5" s="33" t="s">
        <v>94</v>
      </c>
      <c r="AK5" s="33" t="s">
        <v>95</v>
      </c>
      <c r="AL5" s="33" t="s">
        <v>96</v>
      </c>
      <c r="AM5" s="33" t="s">
        <v>97</v>
      </c>
      <c r="AN5" s="33" t="s">
        <v>98</v>
      </c>
      <c r="AO5" s="33" t="s">
        <v>99</v>
      </c>
      <c r="AP5" s="33" t="s">
        <v>100</v>
      </c>
      <c r="AQ5" s="33" t="s">
        <v>101</v>
      </c>
      <c r="AR5" s="33" t="s">
        <v>102</v>
      </c>
      <c r="AS5" s="33" t="s">
        <v>103</v>
      </c>
      <c r="AT5" s="33" t="s">
        <v>93</v>
      </c>
      <c r="AU5" s="33" t="s">
        <v>94</v>
      </c>
      <c r="AV5" s="33" t="s">
        <v>95</v>
      </c>
      <c r="AW5" s="33" t="s">
        <v>96</v>
      </c>
      <c r="AX5" s="33" t="s">
        <v>97</v>
      </c>
      <c r="AY5" s="33" t="s">
        <v>98</v>
      </c>
      <c r="AZ5" s="33" t="s">
        <v>99</v>
      </c>
      <c r="BA5" s="33" t="s">
        <v>100</v>
      </c>
      <c r="BB5" s="33" t="s">
        <v>101</v>
      </c>
      <c r="BC5" s="33" t="s">
        <v>102</v>
      </c>
      <c r="BD5" s="33" t="s">
        <v>103</v>
      </c>
      <c r="BE5" s="33" t="s">
        <v>93</v>
      </c>
      <c r="BF5" s="33" t="s">
        <v>94</v>
      </c>
      <c r="BG5" s="33" t="s">
        <v>95</v>
      </c>
      <c r="BH5" s="33" t="s">
        <v>96</v>
      </c>
      <c r="BI5" s="33" t="s">
        <v>97</v>
      </c>
      <c r="BJ5" s="33" t="s">
        <v>98</v>
      </c>
      <c r="BK5" s="33" t="s">
        <v>99</v>
      </c>
      <c r="BL5" s="33" t="s">
        <v>100</v>
      </c>
      <c r="BM5" s="33" t="s">
        <v>101</v>
      </c>
      <c r="BN5" s="33" t="s">
        <v>102</v>
      </c>
      <c r="BO5" s="33" t="s">
        <v>103</v>
      </c>
      <c r="BP5" s="33" t="s">
        <v>93</v>
      </c>
      <c r="BQ5" s="33" t="s">
        <v>94</v>
      </c>
      <c r="BR5" s="33" t="s">
        <v>95</v>
      </c>
      <c r="BS5" s="33" t="s">
        <v>96</v>
      </c>
      <c r="BT5" s="33" t="s">
        <v>97</v>
      </c>
      <c r="BU5" s="33" t="s">
        <v>98</v>
      </c>
      <c r="BV5" s="33" t="s">
        <v>99</v>
      </c>
      <c r="BW5" s="33" t="s">
        <v>100</v>
      </c>
      <c r="BX5" s="33" t="s">
        <v>101</v>
      </c>
      <c r="BY5" s="33" t="s">
        <v>102</v>
      </c>
      <c r="BZ5" s="33" t="s">
        <v>103</v>
      </c>
      <c r="CA5" s="33" t="s">
        <v>93</v>
      </c>
      <c r="CB5" s="33" t="s">
        <v>94</v>
      </c>
      <c r="CC5" s="33" t="s">
        <v>95</v>
      </c>
      <c r="CD5" s="33" t="s">
        <v>96</v>
      </c>
      <c r="CE5" s="33" t="s">
        <v>97</v>
      </c>
      <c r="CF5" s="33" t="s">
        <v>98</v>
      </c>
      <c r="CG5" s="33" t="s">
        <v>99</v>
      </c>
      <c r="CH5" s="33" t="s">
        <v>100</v>
      </c>
      <c r="CI5" s="33" t="s">
        <v>101</v>
      </c>
      <c r="CJ5" s="33" t="s">
        <v>102</v>
      </c>
      <c r="CK5" s="33" t="s">
        <v>103</v>
      </c>
      <c r="CL5" s="33" t="s">
        <v>93</v>
      </c>
      <c r="CM5" s="33" t="s">
        <v>94</v>
      </c>
      <c r="CN5" s="33" t="s">
        <v>95</v>
      </c>
      <c r="CO5" s="33" t="s">
        <v>96</v>
      </c>
      <c r="CP5" s="33" t="s">
        <v>97</v>
      </c>
      <c r="CQ5" s="33" t="s">
        <v>98</v>
      </c>
      <c r="CR5" s="33" t="s">
        <v>99</v>
      </c>
      <c r="CS5" s="33" t="s">
        <v>100</v>
      </c>
      <c r="CT5" s="33" t="s">
        <v>101</v>
      </c>
      <c r="CU5" s="33" t="s">
        <v>102</v>
      </c>
      <c r="CV5" s="33" t="s">
        <v>103</v>
      </c>
      <c r="CW5" s="33" t="s">
        <v>93</v>
      </c>
      <c r="CX5" s="33" t="s">
        <v>94</v>
      </c>
      <c r="CY5" s="33" t="s">
        <v>95</v>
      </c>
      <c r="CZ5" s="33" t="s">
        <v>96</v>
      </c>
      <c r="DA5" s="33" t="s">
        <v>97</v>
      </c>
      <c r="DB5" s="33" t="s">
        <v>98</v>
      </c>
      <c r="DC5" s="33" t="s">
        <v>99</v>
      </c>
      <c r="DD5" s="33" t="s">
        <v>100</v>
      </c>
      <c r="DE5" s="33" t="s">
        <v>101</v>
      </c>
      <c r="DF5" s="33" t="s">
        <v>102</v>
      </c>
      <c r="DG5" s="33" t="s">
        <v>103</v>
      </c>
      <c r="DH5" s="33" t="s">
        <v>93</v>
      </c>
      <c r="DI5" s="33" t="s">
        <v>94</v>
      </c>
      <c r="DJ5" s="33" t="s">
        <v>95</v>
      </c>
      <c r="DK5" s="33" t="s">
        <v>96</v>
      </c>
      <c r="DL5" s="33" t="s">
        <v>97</v>
      </c>
      <c r="DM5" s="33" t="s">
        <v>98</v>
      </c>
      <c r="DN5" s="33" t="s">
        <v>99</v>
      </c>
      <c r="DO5" s="33" t="s">
        <v>100</v>
      </c>
      <c r="DP5" s="33" t="s">
        <v>101</v>
      </c>
      <c r="DQ5" s="33" t="s">
        <v>102</v>
      </c>
      <c r="DR5" s="33" t="s">
        <v>103</v>
      </c>
      <c r="DS5" s="33" t="s">
        <v>93</v>
      </c>
      <c r="DT5" s="33" t="s">
        <v>94</v>
      </c>
      <c r="DU5" s="33" t="s">
        <v>95</v>
      </c>
      <c r="DV5" s="33" t="s">
        <v>96</v>
      </c>
      <c r="DW5" s="33" t="s">
        <v>97</v>
      </c>
      <c r="DX5" s="33" t="s">
        <v>98</v>
      </c>
      <c r="DY5" s="33" t="s">
        <v>99</v>
      </c>
      <c r="DZ5" s="33" t="s">
        <v>100</v>
      </c>
      <c r="EA5" s="33" t="s">
        <v>101</v>
      </c>
      <c r="EB5" s="33" t="s">
        <v>102</v>
      </c>
      <c r="EC5" s="33" t="s">
        <v>103</v>
      </c>
      <c r="ED5" s="33" t="s">
        <v>93</v>
      </c>
      <c r="EE5" s="33" t="s">
        <v>94</v>
      </c>
      <c r="EF5" s="33" t="s">
        <v>95</v>
      </c>
      <c r="EG5" s="33" t="s">
        <v>96</v>
      </c>
      <c r="EH5" s="33" t="s">
        <v>97</v>
      </c>
      <c r="EI5" s="33" t="s">
        <v>98</v>
      </c>
      <c r="EJ5" s="33" t="s">
        <v>99</v>
      </c>
      <c r="EK5" s="33" t="s">
        <v>100</v>
      </c>
      <c r="EL5" s="33" t="s">
        <v>101</v>
      </c>
      <c r="EM5" s="33" t="s">
        <v>102</v>
      </c>
      <c r="EN5" s="33" t="s">
        <v>103</v>
      </c>
    </row>
    <row r="6" spans="1:144" s="37" customFormat="1" x14ac:dyDescent="0.15">
      <c r="A6" s="29" t="s">
        <v>104</v>
      </c>
      <c r="B6" s="34">
        <f>B7</f>
        <v>2016</v>
      </c>
      <c r="C6" s="34">
        <f t="shared" ref="C6:W6" si="3">C7</f>
        <v>394122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高知県　四万十町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A8</v>
      </c>
      <c r="M6" s="34">
        <f t="shared" si="3"/>
        <v>0</v>
      </c>
      <c r="N6" s="35" t="str">
        <f t="shared" si="3"/>
        <v>-</v>
      </c>
      <c r="O6" s="35">
        <f t="shared" si="3"/>
        <v>40.159999999999997</v>
      </c>
      <c r="P6" s="35">
        <f t="shared" si="3"/>
        <v>28.4</v>
      </c>
      <c r="Q6" s="35">
        <f t="shared" si="3"/>
        <v>2548</v>
      </c>
      <c r="R6" s="35">
        <f t="shared" si="3"/>
        <v>17828</v>
      </c>
      <c r="S6" s="35">
        <f t="shared" si="3"/>
        <v>642.29999999999995</v>
      </c>
      <c r="T6" s="35">
        <f t="shared" si="3"/>
        <v>27.76</v>
      </c>
      <c r="U6" s="35">
        <f t="shared" si="3"/>
        <v>5010</v>
      </c>
      <c r="V6" s="35">
        <f t="shared" si="3"/>
        <v>3.8</v>
      </c>
      <c r="W6" s="35">
        <f t="shared" si="3"/>
        <v>1318.42</v>
      </c>
      <c r="X6" s="36">
        <f>IF(X7="",NA(),X7)</f>
        <v>110.44</v>
      </c>
      <c r="Y6" s="36">
        <f t="shared" ref="Y6:AG6" si="4">IF(Y7="",NA(),Y7)</f>
        <v>108.97</v>
      </c>
      <c r="Z6" s="36">
        <f t="shared" si="4"/>
        <v>136.46</v>
      </c>
      <c r="AA6" s="36">
        <f t="shared" si="4"/>
        <v>110.74</v>
      </c>
      <c r="AB6" s="36">
        <f t="shared" si="4"/>
        <v>105.03</v>
      </c>
      <c r="AC6" s="36">
        <f t="shared" si="4"/>
        <v>104.95</v>
      </c>
      <c r="AD6" s="36">
        <f t="shared" si="4"/>
        <v>105.53</v>
      </c>
      <c r="AE6" s="36">
        <f t="shared" si="4"/>
        <v>107.2</v>
      </c>
      <c r="AF6" s="36">
        <f t="shared" si="4"/>
        <v>106.62</v>
      </c>
      <c r="AG6" s="36">
        <f t="shared" si="4"/>
        <v>107.95</v>
      </c>
      <c r="AH6" s="35" t="str">
        <f>IF(AH7="","",IF(AH7="-","【-】","【"&amp;SUBSTITUTE(TEXT(AH7,"#,##0.00"),"-","△")&amp;"】"))</f>
        <v>【114.35】</v>
      </c>
      <c r="AI6" s="35">
        <f>IF(AI7="",NA(),AI7)</f>
        <v>0</v>
      </c>
      <c r="AJ6" s="35">
        <f t="shared" ref="AJ6:AR6" si="5">IF(AJ7="",NA(),AJ7)</f>
        <v>0</v>
      </c>
      <c r="AK6" s="36">
        <f t="shared" si="5"/>
        <v>9.11</v>
      </c>
      <c r="AL6" s="35">
        <f t="shared" si="5"/>
        <v>0</v>
      </c>
      <c r="AM6" s="35">
        <f t="shared" si="5"/>
        <v>0</v>
      </c>
      <c r="AN6" s="36">
        <f t="shared" si="5"/>
        <v>26.81</v>
      </c>
      <c r="AO6" s="36">
        <f t="shared" si="5"/>
        <v>28.31</v>
      </c>
      <c r="AP6" s="36">
        <f t="shared" si="5"/>
        <v>13.46</v>
      </c>
      <c r="AQ6" s="36">
        <f t="shared" si="5"/>
        <v>12.59</v>
      </c>
      <c r="AR6" s="36">
        <f t="shared" si="5"/>
        <v>12.44</v>
      </c>
      <c r="AS6" s="35" t="str">
        <f>IF(AS7="","",IF(AS7="-","【-】","【"&amp;SUBSTITUTE(TEXT(AS7,"#,##0.00"),"-","△")&amp;"】"))</f>
        <v>【0.79】</v>
      </c>
      <c r="AT6" s="36">
        <f>IF(AT7="",NA(),AT7)</f>
        <v>6319.02</v>
      </c>
      <c r="AU6" s="36">
        <f t="shared" ref="AU6:BC6" si="6">IF(AU7="",NA(),AU7)</f>
        <v>6076.12</v>
      </c>
      <c r="AV6" s="36">
        <f t="shared" si="6"/>
        <v>661.75</v>
      </c>
      <c r="AW6" s="36">
        <f t="shared" si="6"/>
        <v>733.56</v>
      </c>
      <c r="AX6" s="36">
        <f t="shared" si="6"/>
        <v>665.16</v>
      </c>
      <c r="AY6" s="36">
        <f t="shared" si="6"/>
        <v>1002.64</v>
      </c>
      <c r="AZ6" s="36">
        <f t="shared" si="6"/>
        <v>1164.51</v>
      </c>
      <c r="BA6" s="36">
        <f t="shared" si="6"/>
        <v>434.72</v>
      </c>
      <c r="BB6" s="36">
        <f t="shared" si="6"/>
        <v>416.14</v>
      </c>
      <c r="BC6" s="36">
        <f t="shared" si="6"/>
        <v>371.89</v>
      </c>
      <c r="BD6" s="35" t="str">
        <f>IF(BD7="","",IF(BD7="-","【-】","【"&amp;SUBSTITUTE(TEXT(BD7,"#,##0.00"),"-","△")&amp;"】"))</f>
        <v>【262.87】</v>
      </c>
      <c r="BE6" s="36">
        <f>IF(BE7="",NA(),BE7)</f>
        <v>1256.8599999999999</v>
      </c>
      <c r="BF6" s="36">
        <f t="shared" ref="BF6:BN6" si="7">IF(BF7="",NA(),BF7)</f>
        <v>1191.4000000000001</v>
      </c>
      <c r="BG6" s="36">
        <f t="shared" si="7"/>
        <v>1253.02</v>
      </c>
      <c r="BH6" s="36">
        <f t="shared" si="7"/>
        <v>1313.04</v>
      </c>
      <c r="BI6" s="36">
        <f t="shared" si="7"/>
        <v>1358.03</v>
      </c>
      <c r="BJ6" s="36">
        <f t="shared" si="7"/>
        <v>520.29999999999995</v>
      </c>
      <c r="BK6" s="36">
        <f t="shared" si="7"/>
        <v>498.27</v>
      </c>
      <c r="BL6" s="36">
        <f t="shared" si="7"/>
        <v>495.76</v>
      </c>
      <c r="BM6" s="36">
        <f t="shared" si="7"/>
        <v>487.22</v>
      </c>
      <c r="BN6" s="36">
        <f t="shared" si="7"/>
        <v>483.11</v>
      </c>
      <c r="BO6" s="35" t="str">
        <f>IF(BO7="","",IF(BO7="-","【-】","【"&amp;SUBSTITUTE(TEXT(BO7,"#,##0.00"),"-","△")&amp;"】"))</f>
        <v>【270.87】</v>
      </c>
      <c r="BP6" s="36">
        <f>IF(BP7="",NA(),BP7)</f>
        <v>90.91</v>
      </c>
      <c r="BQ6" s="36">
        <f t="shared" ref="BQ6:BY6" si="8">IF(BQ7="",NA(),BQ7)</f>
        <v>88.6</v>
      </c>
      <c r="BR6" s="36">
        <f t="shared" si="8"/>
        <v>113.43</v>
      </c>
      <c r="BS6" s="36">
        <f t="shared" si="8"/>
        <v>87.56</v>
      </c>
      <c r="BT6" s="36">
        <f t="shared" si="8"/>
        <v>82.3</v>
      </c>
      <c r="BU6" s="36">
        <f t="shared" si="8"/>
        <v>90.69</v>
      </c>
      <c r="BV6" s="36">
        <f t="shared" si="8"/>
        <v>90.64</v>
      </c>
      <c r="BW6" s="36">
        <f t="shared" si="8"/>
        <v>93.66</v>
      </c>
      <c r="BX6" s="36">
        <f t="shared" si="8"/>
        <v>92.76</v>
      </c>
      <c r="BY6" s="36">
        <f t="shared" si="8"/>
        <v>93.28</v>
      </c>
      <c r="BZ6" s="35" t="str">
        <f>IF(BZ7="","",IF(BZ7="-","【-】","【"&amp;SUBSTITUTE(TEXT(BZ7,"#,##0.00"),"-","△")&amp;"】"))</f>
        <v>【105.59】</v>
      </c>
      <c r="CA6" s="36">
        <f>IF(CA7="",NA(),CA7)</f>
        <v>143.12</v>
      </c>
      <c r="CB6" s="36">
        <f t="shared" ref="CB6:CJ6" si="9">IF(CB7="",NA(),CB7)</f>
        <v>147.27000000000001</v>
      </c>
      <c r="CC6" s="36">
        <f t="shared" si="9"/>
        <v>114.01</v>
      </c>
      <c r="CD6" s="36">
        <f t="shared" si="9"/>
        <v>148.47999999999999</v>
      </c>
      <c r="CE6" s="36">
        <f t="shared" si="9"/>
        <v>158.37</v>
      </c>
      <c r="CF6" s="36">
        <f t="shared" si="9"/>
        <v>211.08</v>
      </c>
      <c r="CG6" s="36">
        <f t="shared" si="9"/>
        <v>213.52</v>
      </c>
      <c r="CH6" s="36">
        <f t="shared" si="9"/>
        <v>208.21</v>
      </c>
      <c r="CI6" s="36">
        <f t="shared" si="9"/>
        <v>208.67</v>
      </c>
      <c r="CJ6" s="36">
        <f t="shared" si="9"/>
        <v>208.29</v>
      </c>
      <c r="CK6" s="35" t="str">
        <f>IF(CK7="","",IF(CK7="-","【-】","【"&amp;SUBSTITUTE(TEXT(CK7,"#,##0.00"),"-","△")&amp;"】"))</f>
        <v>【163.27】</v>
      </c>
      <c r="CL6" s="36">
        <f>IF(CL7="",NA(),CL7)</f>
        <v>72.739999999999995</v>
      </c>
      <c r="CM6" s="36">
        <f t="shared" ref="CM6:CU6" si="10">IF(CM7="",NA(),CM7)</f>
        <v>75.17</v>
      </c>
      <c r="CN6" s="36">
        <f t="shared" si="10"/>
        <v>68.14</v>
      </c>
      <c r="CO6" s="36">
        <f t="shared" si="10"/>
        <v>67.23</v>
      </c>
      <c r="CP6" s="36">
        <f t="shared" si="10"/>
        <v>70.69</v>
      </c>
      <c r="CQ6" s="36">
        <f t="shared" si="10"/>
        <v>49.69</v>
      </c>
      <c r="CR6" s="36">
        <f t="shared" si="10"/>
        <v>49.77</v>
      </c>
      <c r="CS6" s="36">
        <f t="shared" si="10"/>
        <v>49.22</v>
      </c>
      <c r="CT6" s="36">
        <f t="shared" si="10"/>
        <v>49.08</v>
      </c>
      <c r="CU6" s="36">
        <f t="shared" si="10"/>
        <v>49.32</v>
      </c>
      <c r="CV6" s="35" t="str">
        <f>IF(CV7="","",IF(CV7="-","【-】","【"&amp;SUBSTITUTE(TEXT(CV7,"#,##0.00"),"-","△")&amp;"】"))</f>
        <v>【59.94】</v>
      </c>
      <c r="CW6" s="36">
        <f>IF(CW7="",NA(),CW7)</f>
        <v>90.13</v>
      </c>
      <c r="CX6" s="36">
        <f t="shared" ref="CX6:DF6" si="11">IF(CX7="",NA(),CX7)</f>
        <v>87.23</v>
      </c>
      <c r="CY6" s="36">
        <f t="shared" si="11"/>
        <v>89.2</v>
      </c>
      <c r="CZ6" s="36">
        <f t="shared" si="11"/>
        <v>87.99</v>
      </c>
      <c r="DA6" s="36">
        <f t="shared" si="11"/>
        <v>84.17</v>
      </c>
      <c r="DB6" s="36">
        <f t="shared" si="11"/>
        <v>80.010000000000005</v>
      </c>
      <c r="DC6" s="36">
        <f t="shared" si="11"/>
        <v>79.98</v>
      </c>
      <c r="DD6" s="36">
        <f t="shared" si="11"/>
        <v>79.48</v>
      </c>
      <c r="DE6" s="36">
        <f t="shared" si="11"/>
        <v>79.3</v>
      </c>
      <c r="DF6" s="36">
        <f t="shared" si="11"/>
        <v>79.34</v>
      </c>
      <c r="DG6" s="35" t="str">
        <f>IF(DG7="","",IF(DG7="-","【-】","【"&amp;SUBSTITUTE(TEXT(DG7,"#,##0.00"),"-","△")&amp;"】"))</f>
        <v>【90.22】</v>
      </c>
      <c r="DH6" s="36">
        <f>IF(DH7="",NA(),DH7)</f>
        <v>17.34</v>
      </c>
      <c r="DI6" s="36">
        <f t="shared" ref="DI6:DQ6" si="12">IF(DI7="",NA(),DI7)</f>
        <v>19.16</v>
      </c>
      <c r="DJ6" s="36">
        <f t="shared" si="12"/>
        <v>24.89</v>
      </c>
      <c r="DK6" s="36">
        <f t="shared" si="12"/>
        <v>25.85</v>
      </c>
      <c r="DL6" s="36">
        <f t="shared" si="12"/>
        <v>26.26</v>
      </c>
      <c r="DM6" s="36">
        <f t="shared" si="12"/>
        <v>35.18</v>
      </c>
      <c r="DN6" s="36">
        <f t="shared" si="12"/>
        <v>36.43</v>
      </c>
      <c r="DO6" s="36">
        <f t="shared" si="12"/>
        <v>46.12</v>
      </c>
      <c r="DP6" s="36">
        <f t="shared" si="12"/>
        <v>47.44</v>
      </c>
      <c r="DQ6" s="36">
        <f t="shared" si="12"/>
        <v>48.3</v>
      </c>
      <c r="DR6" s="35" t="str">
        <f>IF(DR7="","",IF(DR7="-","【-】","【"&amp;SUBSTITUTE(TEXT(DR7,"#,##0.00"),"-","△")&amp;"】"))</f>
        <v>【47.91】</v>
      </c>
      <c r="DS6" s="36">
        <f>IF(DS7="",NA(),DS7)</f>
        <v>2.65</v>
      </c>
      <c r="DT6" s="36">
        <f t="shared" ref="DT6:EB6" si="13">IF(DT7="",NA(),DT7)</f>
        <v>2.64</v>
      </c>
      <c r="DU6" s="36">
        <f t="shared" si="13"/>
        <v>2.64</v>
      </c>
      <c r="DV6" s="35">
        <f t="shared" si="13"/>
        <v>0</v>
      </c>
      <c r="DW6" s="35">
        <f t="shared" si="13"/>
        <v>0</v>
      </c>
      <c r="DX6" s="36">
        <f t="shared" si="13"/>
        <v>8.41</v>
      </c>
      <c r="DY6" s="36">
        <f t="shared" si="13"/>
        <v>8.7200000000000006</v>
      </c>
      <c r="DZ6" s="36">
        <f t="shared" si="13"/>
        <v>9.86</v>
      </c>
      <c r="EA6" s="36">
        <f t="shared" si="13"/>
        <v>11.16</v>
      </c>
      <c r="EB6" s="36">
        <f t="shared" si="13"/>
        <v>12.43</v>
      </c>
      <c r="EC6" s="35" t="str">
        <f>IF(EC7="","",IF(EC7="-","【-】","【"&amp;SUBSTITUTE(TEXT(EC7,"#,##0.00"),"-","△")&amp;"】"))</f>
        <v>【15.00】</v>
      </c>
      <c r="ED6" s="35">
        <f>IF(ED7="",NA(),ED7)</f>
        <v>0</v>
      </c>
      <c r="EE6" s="35">
        <f t="shared" ref="EE6:EM6" si="14">IF(EE7="",NA(),EE7)</f>
        <v>0</v>
      </c>
      <c r="EF6" s="35">
        <f t="shared" si="14"/>
        <v>0</v>
      </c>
      <c r="EG6" s="35">
        <f t="shared" si="14"/>
        <v>0</v>
      </c>
      <c r="EH6" s="35">
        <f t="shared" si="14"/>
        <v>0</v>
      </c>
      <c r="EI6" s="36">
        <f t="shared" si="14"/>
        <v>0.66</v>
      </c>
      <c r="EJ6" s="36">
        <f t="shared" si="14"/>
        <v>0.64</v>
      </c>
      <c r="EK6" s="36">
        <f t="shared" si="14"/>
        <v>0.56000000000000005</v>
      </c>
      <c r="EL6" s="36">
        <f t="shared" si="14"/>
        <v>0.65</v>
      </c>
      <c r="EM6" s="36">
        <f t="shared" si="14"/>
        <v>0.46</v>
      </c>
      <c r="EN6" s="35" t="str">
        <f>IF(EN7="","",IF(EN7="-","【-】","【"&amp;SUBSTITUTE(TEXT(EN7,"#,##0.00"),"-","△")&amp;"】"))</f>
        <v>【0.76】</v>
      </c>
    </row>
    <row r="7" spans="1:144" s="37" customFormat="1" x14ac:dyDescent="0.15">
      <c r="A7" s="29"/>
      <c r="B7" s="38">
        <v>2016</v>
      </c>
      <c r="C7" s="38">
        <v>394122</v>
      </c>
      <c r="D7" s="38">
        <v>46</v>
      </c>
      <c r="E7" s="38">
        <v>1</v>
      </c>
      <c r="F7" s="38">
        <v>0</v>
      </c>
      <c r="G7" s="38">
        <v>1</v>
      </c>
      <c r="H7" s="38" t="s">
        <v>105</v>
      </c>
      <c r="I7" s="38" t="s">
        <v>106</v>
      </c>
      <c r="J7" s="38" t="s">
        <v>107</v>
      </c>
      <c r="K7" s="38" t="s">
        <v>108</v>
      </c>
      <c r="L7" s="38" t="s">
        <v>109</v>
      </c>
      <c r="M7" s="38"/>
      <c r="N7" s="39" t="s">
        <v>110</v>
      </c>
      <c r="O7" s="39">
        <v>40.159999999999997</v>
      </c>
      <c r="P7" s="39">
        <v>28.4</v>
      </c>
      <c r="Q7" s="39">
        <v>2548</v>
      </c>
      <c r="R7" s="39">
        <v>17828</v>
      </c>
      <c r="S7" s="39">
        <v>642.29999999999995</v>
      </c>
      <c r="T7" s="39">
        <v>27.76</v>
      </c>
      <c r="U7" s="39">
        <v>5010</v>
      </c>
      <c r="V7" s="39">
        <v>3.8</v>
      </c>
      <c r="W7" s="39">
        <v>1318.42</v>
      </c>
      <c r="X7" s="39">
        <v>110.44</v>
      </c>
      <c r="Y7" s="39">
        <v>108.97</v>
      </c>
      <c r="Z7" s="39">
        <v>136.46</v>
      </c>
      <c r="AA7" s="39">
        <v>110.74</v>
      </c>
      <c r="AB7" s="39">
        <v>105.03</v>
      </c>
      <c r="AC7" s="39">
        <v>104.95</v>
      </c>
      <c r="AD7" s="39">
        <v>105.53</v>
      </c>
      <c r="AE7" s="39">
        <v>107.2</v>
      </c>
      <c r="AF7" s="39">
        <v>106.62</v>
      </c>
      <c r="AG7" s="39">
        <v>107.95</v>
      </c>
      <c r="AH7" s="39">
        <v>114.35</v>
      </c>
      <c r="AI7" s="39">
        <v>0</v>
      </c>
      <c r="AJ7" s="39">
        <v>0</v>
      </c>
      <c r="AK7" s="39">
        <v>9.11</v>
      </c>
      <c r="AL7" s="39">
        <v>0</v>
      </c>
      <c r="AM7" s="39">
        <v>0</v>
      </c>
      <c r="AN7" s="39">
        <v>26.81</v>
      </c>
      <c r="AO7" s="39">
        <v>28.31</v>
      </c>
      <c r="AP7" s="39">
        <v>13.46</v>
      </c>
      <c r="AQ7" s="39">
        <v>12.59</v>
      </c>
      <c r="AR7" s="39">
        <v>12.44</v>
      </c>
      <c r="AS7" s="39">
        <v>0.79</v>
      </c>
      <c r="AT7" s="39">
        <v>6319.02</v>
      </c>
      <c r="AU7" s="39">
        <v>6076.12</v>
      </c>
      <c r="AV7" s="39">
        <v>661.75</v>
      </c>
      <c r="AW7" s="39">
        <v>733.56</v>
      </c>
      <c r="AX7" s="39">
        <v>665.16</v>
      </c>
      <c r="AY7" s="39">
        <v>1002.64</v>
      </c>
      <c r="AZ7" s="39">
        <v>1164.51</v>
      </c>
      <c r="BA7" s="39">
        <v>434.72</v>
      </c>
      <c r="BB7" s="39">
        <v>416.14</v>
      </c>
      <c r="BC7" s="39">
        <v>371.89</v>
      </c>
      <c r="BD7" s="39">
        <v>262.87</v>
      </c>
      <c r="BE7" s="39">
        <v>1256.8599999999999</v>
      </c>
      <c r="BF7" s="39">
        <v>1191.4000000000001</v>
      </c>
      <c r="BG7" s="39">
        <v>1253.02</v>
      </c>
      <c r="BH7" s="39">
        <v>1313.04</v>
      </c>
      <c r="BI7" s="39">
        <v>1358.03</v>
      </c>
      <c r="BJ7" s="39">
        <v>520.29999999999995</v>
      </c>
      <c r="BK7" s="39">
        <v>498.27</v>
      </c>
      <c r="BL7" s="39">
        <v>495.76</v>
      </c>
      <c r="BM7" s="39">
        <v>487.22</v>
      </c>
      <c r="BN7" s="39">
        <v>483.11</v>
      </c>
      <c r="BO7" s="39">
        <v>270.87</v>
      </c>
      <c r="BP7" s="39">
        <v>90.91</v>
      </c>
      <c r="BQ7" s="39">
        <v>88.6</v>
      </c>
      <c r="BR7" s="39">
        <v>113.43</v>
      </c>
      <c r="BS7" s="39">
        <v>87.56</v>
      </c>
      <c r="BT7" s="39">
        <v>82.3</v>
      </c>
      <c r="BU7" s="39">
        <v>90.69</v>
      </c>
      <c r="BV7" s="39">
        <v>90.64</v>
      </c>
      <c r="BW7" s="39">
        <v>93.66</v>
      </c>
      <c r="BX7" s="39">
        <v>92.76</v>
      </c>
      <c r="BY7" s="39">
        <v>93.28</v>
      </c>
      <c r="BZ7" s="39">
        <v>105.59</v>
      </c>
      <c r="CA7" s="39">
        <v>143.12</v>
      </c>
      <c r="CB7" s="39">
        <v>147.27000000000001</v>
      </c>
      <c r="CC7" s="39">
        <v>114.01</v>
      </c>
      <c r="CD7" s="39">
        <v>148.47999999999999</v>
      </c>
      <c r="CE7" s="39">
        <v>158.37</v>
      </c>
      <c r="CF7" s="39">
        <v>211.08</v>
      </c>
      <c r="CG7" s="39">
        <v>213.52</v>
      </c>
      <c r="CH7" s="39">
        <v>208.21</v>
      </c>
      <c r="CI7" s="39">
        <v>208.67</v>
      </c>
      <c r="CJ7" s="39">
        <v>208.29</v>
      </c>
      <c r="CK7" s="39">
        <v>163.27000000000001</v>
      </c>
      <c r="CL7" s="39">
        <v>72.739999999999995</v>
      </c>
      <c r="CM7" s="39">
        <v>75.17</v>
      </c>
      <c r="CN7" s="39">
        <v>68.14</v>
      </c>
      <c r="CO7" s="39">
        <v>67.23</v>
      </c>
      <c r="CP7" s="39">
        <v>70.69</v>
      </c>
      <c r="CQ7" s="39">
        <v>49.69</v>
      </c>
      <c r="CR7" s="39">
        <v>49.77</v>
      </c>
      <c r="CS7" s="39">
        <v>49.22</v>
      </c>
      <c r="CT7" s="39">
        <v>49.08</v>
      </c>
      <c r="CU7" s="39">
        <v>49.32</v>
      </c>
      <c r="CV7" s="39">
        <v>59.94</v>
      </c>
      <c r="CW7" s="39">
        <v>90.13</v>
      </c>
      <c r="CX7" s="39">
        <v>87.23</v>
      </c>
      <c r="CY7" s="39">
        <v>89.2</v>
      </c>
      <c r="CZ7" s="39">
        <v>87.99</v>
      </c>
      <c r="DA7" s="39">
        <v>84.17</v>
      </c>
      <c r="DB7" s="39">
        <v>80.010000000000005</v>
      </c>
      <c r="DC7" s="39">
        <v>79.98</v>
      </c>
      <c r="DD7" s="39">
        <v>79.48</v>
      </c>
      <c r="DE7" s="39">
        <v>79.3</v>
      </c>
      <c r="DF7" s="39">
        <v>79.34</v>
      </c>
      <c r="DG7" s="39">
        <v>90.22</v>
      </c>
      <c r="DH7" s="39">
        <v>17.34</v>
      </c>
      <c r="DI7" s="39">
        <v>19.16</v>
      </c>
      <c r="DJ7" s="39">
        <v>24.89</v>
      </c>
      <c r="DK7" s="39">
        <v>25.85</v>
      </c>
      <c r="DL7" s="39">
        <v>26.26</v>
      </c>
      <c r="DM7" s="39">
        <v>35.18</v>
      </c>
      <c r="DN7" s="39">
        <v>36.43</v>
      </c>
      <c r="DO7" s="39">
        <v>46.12</v>
      </c>
      <c r="DP7" s="39">
        <v>47.44</v>
      </c>
      <c r="DQ7" s="39">
        <v>48.3</v>
      </c>
      <c r="DR7" s="39">
        <v>47.91</v>
      </c>
      <c r="DS7" s="39">
        <v>2.65</v>
      </c>
      <c r="DT7" s="39">
        <v>2.64</v>
      </c>
      <c r="DU7" s="39">
        <v>2.64</v>
      </c>
      <c r="DV7" s="39">
        <v>0</v>
      </c>
      <c r="DW7" s="39">
        <v>0</v>
      </c>
      <c r="DX7" s="39">
        <v>8.41</v>
      </c>
      <c r="DY7" s="39">
        <v>8.7200000000000006</v>
      </c>
      <c r="DZ7" s="39">
        <v>9.86</v>
      </c>
      <c r="EA7" s="39">
        <v>11.16</v>
      </c>
      <c r="EB7" s="39">
        <v>12.43</v>
      </c>
      <c r="EC7" s="39">
        <v>15</v>
      </c>
      <c r="ED7" s="39">
        <v>0</v>
      </c>
      <c r="EE7" s="39">
        <v>0</v>
      </c>
      <c r="EF7" s="39">
        <v>0</v>
      </c>
      <c r="EG7" s="39">
        <v>0</v>
      </c>
      <c r="EH7" s="39">
        <v>0</v>
      </c>
      <c r="EI7" s="39">
        <v>0.66</v>
      </c>
      <c r="EJ7" s="39">
        <v>0.64</v>
      </c>
      <c r="EK7" s="39">
        <v>0.56000000000000005</v>
      </c>
      <c r="EL7" s="39">
        <v>0.65</v>
      </c>
      <c r="EM7" s="39">
        <v>0.46</v>
      </c>
      <c r="EN7" s="39">
        <v>0.76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111</v>
      </c>
      <c r="C9" s="42" t="s">
        <v>112</v>
      </c>
      <c r="D9" s="42" t="s">
        <v>113</v>
      </c>
      <c r="E9" s="42" t="s">
        <v>114</v>
      </c>
      <c r="F9" s="42" t="s">
        <v>115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56</v>
      </c>
      <c r="B10" s="43">
        <f>DATEVALUE($B$6-4&amp;"年1月1日")</f>
        <v>40909</v>
      </c>
      <c r="C10" s="43">
        <f>DATEVALUE($B$6-3&amp;"年1月1日")</f>
        <v>41275</v>
      </c>
      <c r="D10" s="43">
        <f>DATEVALUE($B$6-2&amp;"年1月1日")</f>
        <v>41640</v>
      </c>
      <c r="E10" s="43">
        <f>DATEVALUE($B$6-1&amp;"年1月1日")</f>
        <v>42005</v>
      </c>
      <c r="F10" s="43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中西部電算協議会</cp:lastModifiedBy>
  <cp:lastPrinted>2018-02-25T23:44:39Z</cp:lastPrinted>
  <dcterms:created xsi:type="dcterms:W3CDTF">2017-12-25T01:36:02Z</dcterms:created>
  <dcterms:modified xsi:type="dcterms:W3CDTF">2018-02-26T00:51:03Z</dcterms:modified>
  <cp:category/>
</cp:coreProperties>
</file>