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P10" i="4"/>
  <c r="I10" i="4"/>
  <c r="B10" i="4"/>
  <c r="AT8" i="4"/>
  <c r="AL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<sst xmlns="http://schemas.openxmlformats.org/spreadsheetml/2006/main" count="240" uniqueCount="125">
  <si>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</si>
  <si>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</si>
  <si>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</si>
  <si>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</si>
  <si>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</si>
  <si>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</si>
  <si>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</si>
  <si>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</si>
  <si>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</si>
  <si>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</si>
  <si>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</si>
  <si>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</si>
  <si>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</si>
  <si>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</si>
  <si>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</si>
  <si>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</si>
  <si>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</si>
  <si>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</si>
  <si>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</si>
  <si>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</si>
  <si>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</si>
  <si>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</si>
  <si>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</si>
  <si>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</si>
  <si>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</si>
  <si>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</si>
  <si>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</si>
  <si>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</si>
  <si>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</si>
  <si>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</si>
  <si>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</si>
  <si>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</si>
  <si>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</si>
  <si>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</si>
  <si>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</si>
  <si>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</si>
  <si>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</si>
  <si>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</si>
  <si>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</si>
  <si>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</si>
  <si>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</si>
  <si>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</si>
  <si>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</si>
  <si>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</si>
  <si>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</si>
  <si>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</si>
  <si>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</si>
  <si>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</si>
  <si>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</si>
  <si>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</si>
  <si>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</si>
  <si>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</si>
  <si>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</si>
  <si>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</si>
  <si>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</si>
  <si>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</si>
  <si>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</si>
  <si>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</si>
  <si>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</si>
  <si>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</si>
  <si>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</si>
  <si>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</si>
  <si>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</si>
  <si>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</si>
  <si>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</si>
  <si>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</si>
  <si>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</si>
  <si>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</si>
  <si>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</si>
  <si>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</si>
  <si>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</si>
  <si>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</si>
  <si>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</si>
  <si>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</si>
  <si>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</si>
  <si>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</si>
  <si>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</si>
  <si>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</si>
  <si>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</si>
  <si>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</si>
  <si>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</si>
  <si>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</si>
  <si>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</si>
  <si>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</si>
  <si>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</si>
  <si>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</si>
  <si>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</si>
  <si>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</si>
  <si>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</si>
  <si>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</si>
  <si>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</si>
  <si>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</si>
  <si>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</si>
  <si>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</si>
  <si>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</si>
  <si>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</si>
  <si>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</si>
  <si>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</si>
  <si>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</si>
  <si>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</si>
  <si>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</si>
  <si>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</si>
  <si>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</si>
  <si>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</si>
  <si>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</si>
  <si>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</si>
  <si>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</si>
  <si>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</si>
  <si>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</si>
  <si>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高知県　安芸市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</si>
  <si>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</si>
  <si>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</si>
  <si>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</si>
  <si>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</si>
  <si>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</si>
  <si>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</si>
  <si>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</si>
  <si>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</si>
  <si>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</si>
  <si>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</si>
  <si>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</si>
  <si>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③現時点では更新が急がれる管渠は無い。</t>
    <phoneticPr fontId="7"/>
  </si>
  <si>
    <t>①H25年度に一般会計からの繰出基準を見直した結果、比率が上がっているが100％に満たず、低い水準にある。
④H25年度に一般会計からの繰出基準を見直した結果、H28年度は比率が30になった。企業債残高は年々減少しているが、残高自体が無くなったわけではない。企業会計における負担が0になったとはいえ、引き続き経営改善に取り組む必要がある。
⑤H25年度に一般会計からの繰出基準を見直した結果、回収率が極端に上がった。しかしながら、経営状況が好転したわけではなく、引き続き経営改善に取り組む必要がある。
⑥H25年度に一般会計からの繰出基準を見直した結果、単価が極端に下がった。しかしながら、汚水処理そのものが効率化したわけではなく、今後も不明水対策などに取り組む必要がある。
⑦平均値を下回っており、施設利用率向上のための適切な施設規模の検討が必要である。
⑧毎年度微増しているものの平均値を下回っており、水洗化率向上のための普及啓発活動の強化が必要である。</t>
    <rPh sb="83" eb="85">
      <t>ネンド</t>
    </rPh>
    <rPh sb="117" eb="118">
      <t>ナ</t>
    </rPh>
    <rPh sb="350" eb="352">
      <t>シセツ</t>
    </rPh>
    <rPh sb="352" eb="355">
      <t>リヨウリツ</t>
    </rPh>
    <rPh sb="361" eb="363">
      <t>テキセツ</t>
    </rPh>
    <rPh sb="364" eb="366">
      <t>シセツ</t>
    </rPh>
    <rPh sb="366" eb="368">
      <t>キボ</t>
    </rPh>
    <rPh sb="369" eb="371">
      <t>ケントウ</t>
    </rPh>
    <phoneticPr fontId="7"/>
  </si>
  <si>
    <t>料金水準適正化の検討、接続率向上のための啓発などに取り組み、他会計繰入金の依存度を下げる必要がある。
今後は処理場の長寿命化も必要であり、より健全・効率的な経営が求められる。
平成29年度　　　機能診断（赤野処理区）
平成30年度予定　機能診断（奈比賀処理区）
平成31年度予定　最適整備構想
平成32年度予定　計画策定
平成33年度予定　機能強化対策工事</t>
    <rPh sb="90" eb="92">
      <t>ヘイセイ</t>
    </rPh>
    <rPh sb="94" eb="95">
      <t>ネン</t>
    </rPh>
    <rPh sb="95" eb="96">
      <t>ド</t>
    </rPh>
    <rPh sb="99" eb="101">
      <t>キノウ</t>
    </rPh>
    <rPh sb="101" eb="103">
      <t>シンダン</t>
    </rPh>
    <rPh sb="104" eb="106">
      <t>アカノ</t>
    </rPh>
    <rPh sb="106" eb="108">
      <t>ショリ</t>
    </rPh>
    <rPh sb="108" eb="109">
      <t>ク</t>
    </rPh>
    <rPh sb="117" eb="119">
      <t>ヨテイ</t>
    </rPh>
    <rPh sb="125" eb="128">
      <t>ナビカ</t>
    </rPh>
    <rPh sb="139" eb="141">
      <t>ヨテイ</t>
    </rPh>
    <rPh sb="142" eb="144">
      <t>サイテキ</t>
    </rPh>
    <rPh sb="144" eb="146">
      <t>セイビ</t>
    </rPh>
    <rPh sb="146" eb="148">
      <t>コウソウ</t>
    </rPh>
    <rPh sb="155" eb="157">
      <t>ヨテイ</t>
    </rPh>
    <rPh sb="158" eb="160">
      <t>ケイカク</t>
    </rPh>
    <rPh sb="160" eb="162">
      <t>サクテイ</t>
    </rPh>
    <rPh sb="169" eb="171">
      <t>ヨテイ</t>
    </rPh>
    <rPh sb="172" eb="174">
      <t>キノウ</t>
    </rPh>
    <rPh sb="174" eb="176">
      <t>キョウカ</t>
    </rPh>
    <rPh sb="176" eb="178">
      <t>タイサク</t>
    </rPh>
    <rPh sb="178" eb="180">
      <t>コウジ</t>
    </rPh>
    <phoneticPr fontId="7"/>
  </si>
  <si>
    <t>非設置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</si>
</sst>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04320"/>
        <c:axId val="82518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0.06</c:v>
                </c:pt>
                <c:pt idx="1">
                  <c:v>0.04</c:v>
                </c:pt>
                <c:pt idx="2">
                  <c:v>7.0000000000000007E-2</c:v>
                </c:pt>
                <c:pt idx="3">
                  <c:v>0.01</c:v>
                </c:pt>
                <c:pt idx="4">
                  <c:v>2.0499999999999998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4320"/>
        <c:axId val="82518784"/>
      </c:lineChart>
      <c:dateAx>
        <c:axId val="82504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518784"/>
        <c:crosses val="autoZero"/>
        <c:auto val="1"/>
        <c:lblOffset val="100"/>
        <c:baseTimeUnit val="years"/>
      </c:dateAx>
      <c:valAx>
        <c:axId val="82518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504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43.38</c:v>
                </c:pt>
                <c:pt idx="1">
                  <c:v>41.91</c:v>
                </c:pt>
                <c:pt idx="2">
                  <c:v>42.89</c:v>
                </c:pt>
                <c:pt idx="3">
                  <c:v>42.89</c:v>
                </c:pt>
                <c:pt idx="4">
                  <c:v>40.44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82752"/>
        <c:axId val="87897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46.06</c:v>
                </c:pt>
                <c:pt idx="1">
                  <c:v>45.95</c:v>
                </c:pt>
                <c:pt idx="2">
                  <c:v>44.69</c:v>
                </c:pt>
                <c:pt idx="3">
                  <c:v>52.31</c:v>
                </c:pt>
                <c:pt idx="4">
                  <c:v>60.65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82752"/>
        <c:axId val="87897216"/>
      </c:lineChart>
      <c:dateAx>
        <c:axId val="87882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897216"/>
        <c:crosses val="autoZero"/>
        <c:auto val="1"/>
        <c:lblOffset val="100"/>
        <c:baseTimeUnit val="years"/>
      </c:dateAx>
      <c:valAx>
        <c:axId val="87897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882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55.26</c:v>
                </c:pt>
                <c:pt idx="1">
                  <c:v>56.75</c:v>
                </c:pt>
                <c:pt idx="2">
                  <c:v>58.42</c:v>
                </c:pt>
                <c:pt idx="3">
                  <c:v>60.32</c:v>
                </c:pt>
                <c:pt idx="4">
                  <c:v>62.9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947904"/>
        <c:axId val="87958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72.989999999999995</c:v>
                </c:pt>
                <c:pt idx="1">
                  <c:v>71.97</c:v>
                </c:pt>
                <c:pt idx="2">
                  <c:v>70.59</c:v>
                </c:pt>
                <c:pt idx="3">
                  <c:v>84.32</c:v>
                </c:pt>
                <c:pt idx="4">
                  <c:v>84.58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47904"/>
        <c:axId val="87958272"/>
      </c:lineChart>
      <c:dateAx>
        <c:axId val="87947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958272"/>
        <c:crosses val="autoZero"/>
        <c:auto val="1"/>
        <c:lblOffset val="100"/>
        <c:baseTimeUnit val="years"/>
      </c:dateAx>
      <c:valAx>
        <c:axId val="87958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947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43.75</c:v>
                </c:pt>
                <c:pt idx="1">
                  <c:v>76</c:v>
                </c:pt>
                <c:pt idx="2">
                  <c:v>75.36</c:v>
                </c:pt>
                <c:pt idx="3">
                  <c:v>80.06</c:v>
                </c:pt>
                <c:pt idx="4">
                  <c:v>81.27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48992"/>
        <c:axId val="82555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8992"/>
        <c:axId val="82555264"/>
      </c:lineChart>
      <c:dateAx>
        <c:axId val="82548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555264"/>
        <c:crosses val="autoZero"/>
        <c:auto val="1"/>
        <c:lblOffset val="100"/>
        <c:baseTimeUnit val="years"/>
      </c:dateAx>
      <c:valAx>
        <c:axId val="82555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548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51008"/>
        <c:axId val="8266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51008"/>
        <c:axId val="82661376"/>
      </c:lineChart>
      <c:dateAx>
        <c:axId val="82651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661376"/>
        <c:crosses val="autoZero"/>
        <c:auto val="1"/>
        <c:lblOffset val="100"/>
        <c:baseTimeUnit val="years"/>
      </c:dateAx>
      <c:valAx>
        <c:axId val="8266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651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95680"/>
        <c:axId val="82697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5680"/>
        <c:axId val="82697600"/>
      </c:lineChart>
      <c:dateAx>
        <c:axId val="82695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697600"/>
        <c:crosses val="autoZero"/>
        <c:auto val="1"/>
        <c:lblOffset val="100"/>
        <c:baseTimeUnit val="years"/>
      </c:dateAx>
      <c:valAx>
        <c:axId val="82697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695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154624"/>
        <c:axId val="86156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54624"/>
        <c:axId val="86156800"/>
      </c:lineChart>
      <c:dateAx>
        <c:axId val="86154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156800"/>
        <c:crosses val="autoZero"/>
        <c:auto val="1"/>
        <c:lblOffset val="100"/>
        <c:baseTimeUnit val="years"/>
      </c:dateAx>
      <c:valAx>
        <c:axId val="86156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154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26112"/>
        <c:axId val="88032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26112"/>
        <c:axId val="88032384"/>
      </c:lineChart>
      <c:dateAx>
        <c:axId val="88026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032384"/>
        <c:crosses val="autoZero"/>
        <c:auto val="1"/>
        <c:lblOffset val="100"/>
        <c:baseTimeUnit val="years"/>
      </c:dateAx>
      <c:valAx>
        <c:axId val="88032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02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 formatCode="#,##0.00;&quot;△&quot;#,##0.00;&quot;-&quot;">
                  <c:v>4165.6400000000003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30.5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44288"/>
        <c:axId val="88046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1144.05</c:v>
                </c:pt>
                <c:pt idx="1">
                  <c:v>1117.1099999999999</c:v>
                </c:pt>
                <c:pt idx="2">
                  <c:v>1161.05</c:v>
                </c:pt>
                <c:pt idx="3">
                  <c:v>1081.8</c:v>
                </c:pt>
                <c:pt idx="4">
                  <c:v>974.93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44288"/>
        <c:axId val="88046208"/>
      </c:lineChart>
      <c:dateAx>
        <c:axId val="88044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046208"/>
        <c:crosses val="autoZero"/>
        <c:auto val="1"/>
        <c:lblOffset val="100"/>
        <c:baseTimeUnit val="years"/>
      </c:dateAx>
      <c:valAx>
        <c:axId val="88046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044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29.26</c:v>
                </c:pt>
                <c:pt idx="1">
                  <c:v>68.31</c:v>
                </c:pt>
                <c:pt idx="2">
                  <c:v>73.16</c:v>
                </c:pt>
                <c:pt idx="3">
                  <c:v>82.04</c:v>
                </c:pt>
                <c:pt idx="4">
                  <c:v>85.47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30912"/>
        <c:axId val="87832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42.48</c:v>
                </c:pt>
                <c:pt idx="1">
                  <c:v>41.04</c:v>
                </c:pt>
                <c:pt idx="2">
                  <c:v>41.08</c:v>
                </c:pt>
                <c:pt idx="3">
                  <c:v>52.19</c:v>
                </c:pt>
                <c:pt idx="4">
                  <c:v>55.32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0912"/>
        <c:axId val="87832832"/>
      </c:lineChart>
      <c:dateAx>
        <c:axId val="87830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832832"/>
        <c:crosses val="autoZero"/>
        <c:auto val="1"/>
        <c:lblOffset val="100"/>
        <c:baseTimeUnit val="years"/>
      </c:dateAx>
      <c:valAx>
        <c:axId val="87832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830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423.63</c:v>
                </c:pt>
                <c:pt idx="1">
                  <c:v>188.67</c:v>
                </c:pt>
                <c:pt idx="2">
                  <c:v>174.1</c:v>
                </c:pt>
                <c:pt idx="3">
                  <c:v>155.4</c:v>
                </c:pt>
                <c:pt idx="4">
                  <c:v>150.01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66752"/>
        <c:axId val="87873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343.8</c:v>
                </c:pt>
                <c:pt idx="1">
                  <c:v>357.08</c:v>
                </c:pt>
                <c:pt idx="2">
                  <c:v>378.08</c:v>
                </c:pt>
                <c:pt idx="3">
                  <c:v>296.14</c:v>
                </c:pt>
                <c:pt idx="4">
                  <c:v>283.17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6752"/>
        <c:axId val="87873024"/>
      </c:lineChart>
      <c:dateAx>
        <c:axId val="87866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873024"/>
        <c:crosses val="autoZero"/>
        <c:auto val="1"/>
        <c:lblOffset val="100"/>
        <c:baseTimeUnit val="years"/>
      </c:dateAx>
      <c:valAx>
        <c:axId val="87873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866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【914.53】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>
      <selection activeCell="AD8" sqref="AD8:AJ8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3" t="str">
        <f>データ!H6</f>
        <v>高知県　安芸市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農業集落排水</v>
      </c>
      <c r="Q8" s="48"/>
      <c r="R8" s="48"/>
      <c r="S8" s="48"/>
      <c r="T8" s="48"/>
      <c r="U8" s="48"/>
      <c r="V8" s="48"/>
      <c r="W8" s="48" t="str">
        <f>データ!L6</f>
        <v>F2</v>
      </c>
      <c r="X8" s="48"/>
      <c r="Y8" s="48"/>
      <c r="Z8" s="48"/>
      <c r="AA8" s="48"/>
      <c r="AB8" s="48"/>
      <c r="AC8" s="48"/>
      <c r="AD8" s="49" t="s">
        <v>124</v>
      </c>
      <c r="AE8" s="49"/>
      <c r="AF8" s="49"/>
      <c r="AG8" s="49"/>
      <c r="AH8" s="49"/>
      <c r="AI8" s="49"/>
      <c r="AJ8" s="49"/>
      <c r="AK8" s="4"/>
      <c r="AL8" s="50">
        <f>データ!S6</f>
        <v>17944</v>
      </c>
      <c r="AM8" s="50"/>
      <c r="AN8" s="50"/>
      <c r="AO8" s="50"/>
      <c r="AP8" s="50"/>
      <c r="AQ8" s="50"/>
      <c r="AR8" s="50"/>
      <c r="AS8" s="50"/>
      <c r="AT8" s="45">
        <f>データ!T6</f>
        <v>317.20999999999998</v>
      </c>
      <c r="AU8" s="45"/>
      <c r="AV8" s="45"/>
      <c r="AW8" s="45"/>
      <c r="AX8" s="45"/>
      <c r="AY8" s="45"/>
      <c r="AZ8" s="45"/>
      <c r="BA8" s="45"/>
      <c r="BB8" s="45">
        <f>データ!U6</f>
        <v>56.57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5.43</v>
      </c>
      <c r="Q10" s="45"/>
      <c r="R10" s="45"/>
      <c r="S10" s="45"/>
      <c r="T10" s="45"/>
      <c r="U10" s="45"/>
      <c r="V10" s="45"/>
      <c r="W10" s="45">
        <f>データ!Q6</f>
        <v>102.47</v>
      </c>
      <c r="X10" s="45"/>
      <c r="Y10" s="45"/>
      <c r="Z10" s="45"/>
      <c r="AA10" s="45"/>
      <c r="AB10" s="45"/>
      <c r="AC10" s="45"/>
      <c r="AD10" s="50">
        <f>データ!R6</f>
        <v>2268</v>
      </c>
      <c r="AE10" s="50"/>
      <c r="AF10" s="50"/>
      <c r="AG10" s="50"/>
      <c r="AH10" s="50"/>
      <c r="AI10" s="50"/>
      <c r="AJ10" s="50"/>
      <c r="AK10" s="2"/>
      <c r="AL10" s="50">
        <f>データ!V6</f>
        <v>965</v>
      </c>
      <c r="AM10" s="50"/>
      <c r="AN10" s="50"/>
      <c r="AO10" s="50"/>
      <c r="AP10" s="50"/>
      <c r="AQ10" s="50"/>
      <c r="AR10" s="50"/>
      <c r="AS10" s="50"/>
      <c r="AT10" s="45">
        <f>データ!W6</f>
        <v>0.43</v>
      </c>
      <c r="AU10" s="45"/>
      <c r="AV10" s="45"/>
      <c r="AW10" s="45"/>
      <c r="AX10" s="45"/>
      <c r="AY10" s="45"/>
      <c r="AZ10" s="45"/>
      <c r="BA10" s="45"/>
      <c r="BB10" s="45">
        <f>データ!X6</f>
        <v>2244.19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69" t="s">
        <v>122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>
      <c r="A34" s="2"/>
      <c r="B34" s="17"/>
      <c r="C34" s="75" t="s">
        <v>27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0"/>
      <c r="R34" s="75" t="s">
        <v>28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20"/>
      <c r="AG34" s="75" t="s">
        <v>29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20"/>
      <c r="AV34" s="75" t="s">
        <v>30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19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>
      <c r="A35" s="2"/>
      <c r="B35" s="1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0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20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20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19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69" t="s">
        <v>121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>
      <c r="A56" s="2"/>
      <c r="B56" s="17"/>
      <c r="C56" s="75" t="s">
        <v>32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20"/>
      <c r="R56" s="75" t="s">
        <v>33</v>
      </c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20"/>
      <c r="AG56" s="75" t="s">
        <v>34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20"/>
      <c r="AV56" s="75" t="s">
        <v>35</v>
      </c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19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>
      <c r="A57" s="2"/>
      <c r="B57" s="1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20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20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20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19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69" t="s">
        <v>123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>
      <c r="A79" s="2"/>
      <c r="B79" s="17"/>
      <c r="C79" s="75" t="s">
        <v>38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20"/>
      <c r="V79" s="20"/>
      <c r="W79" s="75" t="s">
        <v>39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20"/>
      <c r="AP79" s="20"/>
      <c r="AQ79" s="75" t="s">
        <v>40</v>
      </c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18"/>
      <c r="BJ79" s="19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>
      <c r="A80" s="2"/>
      <c r="B80" s="17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20"/>
      <c r="V80" s="20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20"/>
      <c r="AP80" s="20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18"/>
      <c r="BJ80" s="19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>
      <c r="C83" s="2" t="s">
        <v>41</v>
      </c>
    </row>
    <row r="84" spans="1:78">
      <c r="C84" s="2" t="s">
        <v>42</v>
      </c>
    </row>
    <row r="85" spans="1:78" hidden="1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【914.53】</v>
      </c>
      <c r="I86" s="26" t="str">
        <f>データ!CA6</f>
        <v>【55.73】</v>
      </c>
      <c r="J86" s="26" t="str">
        <f>データ!CL6</f>
        <v>【276.78】</v>
      </c>
      <c r="K86" s="26" t="str">
        <f>データ!CW6</f>
        <v>【59.15】</v>
      </c>
      <c r="L86" s="26" t="str">
        <f>データ!DH6</f>
        <v>【85.01】</v>
      </c>
      <c r="M86" s="26" t="s">
        <v>55</v>
      </c>
      <c r="N86" s="26" t="s">
        <v>55</v>
      </c>
      <c r="O86" s="26" t="str">
        <f>データ!EO6</f>
        <v>【1.58】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7" t="s">
        <v>65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>
      <c r="A4" s="28" t="s">
        <v>68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>
      <c r="A6" s="28" t="s">
        <v>108</v>
      </c>
      <c r="B6" s="33">
        <f>B7</f>
        <v>2016</v>
      </c>
      <c r="C6" s="33">
        <f t="shared" ref="C6:X6" si="3">C7</f>
        <v>392031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高知県　安芸市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5.43</v>
      </c>
      <c r="Q6" s="34">
        <f t="shared" si="3"/>
        <v>102.47</v>
      </c>
      <c r="R6" s="34">
        <f t="shared" si="3"/>
        <v>2268</v>
      </c>
      <c r="S6" s="34">
        <f t="shared" si="3"/>
        <v>17944</v>
      </c>
      <c r="T6" s="34">
        <f t="shared" si="3"/>
        <v>317.20999999999998</v>
      </c>
      <c r="U6" s="34">
        <f t="shared" si="3"/>
        <v>56.57</v>
      </c>
      <c r="V6" s="34">
        <f t="shared" si="3"/>
        <v>965</v>
      </c>
      <c r="W6" s="34">
        <f t="shared" si="3"/>
        <v>0.43</v>
      </c>
      <c r="X6" s="34">
        <f t="shared" si="3"/>
        <v>2244.19</v>
      </c>
      <c r="Y6" s="35">
        <f>IF(Y7="",NA(),Y7)</f>
        <v>43.75</v>
      </c>
      <c r="Z6" s="35">
        <f t="shared" ref="Z6:AH6" si="4">IF(Z7="",NA(),Z7)</f>
        <v>76</v>
      </c>
      <c r="AA6" s="35">
        <f t="shared" si="4"/>
        <v>75.36</v>
      </c>
      <c r="AB6" s="35">
        <f t="shared" si="4"/>
        <v>80.06</v>
      </c>
      <c r="AC6" s="35">
        <f t="shared" si="4"/>
        <v>81.27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4165.6400000000003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5">
        <f t="shared" si="7"/>
        <v>30.5</v>
      </c>
      <c r="BK6" s="35">
        <f t="shared" si="7"/>
        <v>1144.05</v>
      </c>
      <c r="BL6" s="35">
        <f t="shared" si="7"/>
        <v>1117.1099999999999</v>
      </c>
      <c r="BM6" s="35">
        <f t="shared" si="7"/>
        <v>1161.05</v>
      </c>
      <c r="BN6" s="35">
        <f t="shared" si="7"/>
        <v>1081.8</v>
      </c>
      <c r="BO6" s="35">
        <f t="shared" si="7"/>
        <v>974.93</v>
      </c>
      <c r="BP6" s="34" t="str">
        <f>IF(BP7="","",IF(BP7="-","【-】","【"&amp;SUBSTITUTE(TEXT(BP7,"#,##0.00"),"-","△")&amp;"】"))</f>
        <v>【914.53】</v>
      </c>
      <c r="BQ6" s="35">
        <f>IF(BQ7="",NA(),BQ7)</f>
        <v>29.26</v>
      </c>
      <c r="BR6" s="35">
        <f t="shared" ref="BR6:BZ6" si="8">IF(BR7="",NA(),BR7)</f>
        <v>68.31</v>
      </c>
      <c r="BS6" s="35">
        <f t="shared" si="8"/>
        <v>73.16</v>
      </c>
      <c r="BT6" s="35">
        <f t="shared" si="8"/>
        <v>82.04</v>
      </c>
      <c r="BU6" s="35">
        <f t="shared" si="8"/>
        <v>85.47</v>
      </c>
      <c r="BV6" s="35">
        <f t="shared" si="8"/>
        <v>42.48</v>
      </c>
      <c r="BW6" s="35">
        <f t="shared" si="8"/>
        <v>41.04</v>
      </c>
      <c r="BX6" s="35">
        <f t="shared" si="8"/>
        <v>41.08</v>
      </c>
      <c r="BY6" s="35">
        <f t="shared" si="8"/>
        <v>52.19</v>
      </c>
      <c r="BZ6" s="35">
        <f t="shared" si="8"/>
        <v>55.32</v>
      </c>
      <c r="CA6" s="34" t="str">
        <f>IF(CA7="","",IF(CA7="-","【-】","【"&amp;SUBSTITUTE(TEXT(CA7,"#,##0.00"),"-","△")&amp;"】"))</f>
        <v>【55.73】</v>
      </c>
      <c r="CB6" s="35">
        <f>IF(CB7="",NA(),CB7)</f>
        <v>423.63</v>
      </c>
      <c r="CC6" s="35">
        <f t="shared" ref="CC6:CK6" si="9">IF(CC7="",NA(),CC7)</f>
        <v>188.67</v>
      </c>
      <c r="CD6" s="35">
        <f t="shared" si="9"/>
        <v>174.1</v>
      </c>
      <c r="CE6" s="35">
        <f t="shared" si="9"/>
        <v>155.4</v>
      </c>
      <c r="CF6" s="35">
        <f t="shared" si="9"/>
        <v>150.01</v>
      </c>
      <c r="CG6" s="35">
        <f t="shared" si="9"/>
        <v>343.8</v>
      </c>
      <c r="CH6" s="35">
        <f t="shared" si="9"/>
        <v>357.08</v>
      </c>
      <c r="CI6" s="35">
        <f t="shared" si="9"/>
        <v>378.08</v>
      </c>
      <c r="CJ6" s="35">
        <f t="shared" si="9"/>
        <v>296.14</v>
      </c>
      <c r="CK6" s="35">
        <f t="shared" si="9"/>
        <v>283.17</v>
      </c>
      <c r="CL6" s="34" t="str">
        <f>IF(CL7="","",IF(CL7="-","【-】","【"&amp;SUBSTITUTE(TEXT(CL7,"#,##0.00"),"-","△")&amp;"】"))</f>
        <v>【276.78】</v>
      </c>
      <c r="CM6" s="35">
        <f>IF(CM7="",NA(),CM7)</f>
        <v>43.38</v>
      </c>
      <c r="CN6" s="35">
        <f t="shared" ref="CN6:CV6" si="10">IF(CN7="",NA(),CN7)</f>
        <v>41.91</v>
      </c>
      <c r="CO6" s="35">
        <f t="shared" si="10"/>
        <v>42.89</v>
      </c>
      <c r="CP6" s="35">
        <f t="shared" si="10"/>
        <v>42.89</v>
      </c>
      <c r="CQ6" s="35">
        <f t="shared" si="10"/>
        <v>40.44</v>
      </c>
      <c r="CR6" s="35">
        <f t="shared" si="10"/>
        <v>46.06</v>
      </c>
      <c r="CS6" s="35">
        <f t="shared" si="10"/>
        <v>45.95</v>
      </c>
      <c r="CT6" s="35">
        <f t="shared" si="10"/>
        <v>44.69</v>
      </c>
      <c r="CU6" s="35">
        <f t="shared" si="10"/>
        <v>52.31</v>
      </c>
      <c r="CV6" s="35">
        <f t="shared" si="10"/>
        <v>60.65</v>
      </c>
      <c r="CW6" s="34" t="str">
        <f>IF(CW7="","",IF(CW7="-","【-】","【"&amp;SUBSTITUTE(TEXT(CW7,"#,##0.00"),"-","△")&amp;"】"))</f>
        <v>【59.15】</v>
      </c>
      <c r="CX6" s="35">
        <f>IF(CX7="",NA(),CX7)</f>
        <v>55.26</v>
      </c>
      <c r="CY6" s="35">
        <f t="shared" ref="CY6:DG6" si="11">IF(CY7="",NA(),CY7)</f>
        <v>56.75</v>
      </c>
      <c r="CZ6" s="35">
        <f t="shared" si="11"/>
        <v>58.42</v>
      </c>
      <c r="DA6" s="35">
        <f t="shared" si="11"/>
        <v>60.32</v>
      </c>
      <c r="DB6" s="35">
        <f t="shared" si="11"/>
        <v>62.9</v>
      </c>
      <c r="DC6" s="35">
        <f t="shared" si="11"/>
        <v>72.989999999999995</v>
      </c>
      <c r="DD6" s="35">
        <f t="shared" si="11"/>
        <v>71.97</v>
      </c>
      <c r="DE6" s="35">
        <f t="shared" si="11"/>
        <v>70.59</v>
      </c>
      <c r="DF6" s="35">
        <f t="shared" si="11"/>
        <v>84.32</v>
      </c>
      <c r="DG6" s="35">
        <f t="shared" si="11"/>
        <v>84.58</v>
      </c>
      <c r="DH6" s="34" t="str">
        <f>IF(DH7="","",IF(DH7="-","【-】","【"&amp;SUBSTITUTE(TEXT(DH7,"#,##0.00"),"-","△")&amp;"】"))</f>
        <v>【85.01】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0.06</v>
      </c>
      <c r="EK6" s="35">
        <f t="shared" si="14"/>
        <v>0.04</v>
      </c>
      <c r="EL6" s="35">
        <f t="shared" si="14"/>
        <v>7.0000000000000007E-2</v>
      </c>
      <c r="EM6" s="35">
        <f t="shared" si="14"/>
        <v>0.01</v>
      </c>
      <c r="EN6" s="35">
        <f t="shared" si="14"/>
        <v>2.0499999999999998</v>
      </c>
      <c r="EO6" s="34" t="str">
        <f>IF(EO7="","",IF(EO7="-","【-】","【"&amp;SUBSTITUTE(TEXT(EO7,"#,##0.00"),"-","△")&amp;"】"))</f>
        <v>【1.58】</v>
      </c>
    </row>
    <row r="7" spans="1:145" s="36" customFormat="1">
      <c r="A7" s="28"/>
      <c r="B7" s="37">
        <v>2016</v>
      </c>
      <c r="C7" s="37">
        <v>392031</v>
      </c>
      <c r="D7" s="37">
        <v>47</v>
      </c>
      <c r="E7" s="37">
        <v>17</v>
      </c>
      <c r="F7" s="37">
        <v>5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5.43</v>
      </c>
      <c r="Q7" s="38">
        <v>102.47</v>
      </c>
      <c r="R7" s="38">
        <v>2268</v>
      </c>
      <c r="S7" s="38">
        <v>17944</v>
      </c>
      <c r="T7" s="38">
        <v>317.20999999999998</v>
      </c>
      <c r="U7" s="38">
        <v>56.57</v>
      </c>
      <c r="V7" s="38">
        <v>965</v>
      </c>
      <c r="W7" s="38">
        <v>0.43</v>
      </c>
      <c r="X7" s="38">
        <v>2244.19</v>
      </c>
      <c r="Y7" s="38">
        <v>43.75</v>
      </c>
      <c r="Z7" s="38">
        <v>76</v>
      </c>
      <c r="AA7" s="38">
        <v>75.36</v>
      </c>
      <c r="AB7" s="38">
        <v>80.06</v>
      </c>
      <c r="AC7" s="38">
        <v>81.27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4165.6400000000003</v>
      </c>
      <c r="BG7" s="38">
        <v>0</v>
      </c>
      <c r="BH7" s="38">
        <v>0</v>
      </c>
      <c r="BI7" s="38">
        <v>0</v>
      </c>
      <c r="BJ7" s="38">
        <v>30.5</v>
      </c>
      <c r="BK7" s="38">
        <v>1144.05</v>
      </c>
      <c r="BL7" s="38">
        <v>1117.1099999999999</v>
      </c>
      <c r="BM7" s="38">
        <v>1161.05</v>
      </c>
      <c r="BN7" s="38">
        <v>1081.8</v>
      </c>
      <c r="BO7" s="38">
        <v>974.93</v>
      </c>
      <c r="BP7" s="38">
        <v>914.53</v>
      </c>
      <c r="BQ7" s="38">
        <v>29.26</v>
      </c>
      <c r="BR7" s="38">
        <v>68.31</v>
      </c>
      <c r="BS7" s="38">
        <v>73.16</v>
      </c>
      <c r="BT7" s="38">
        <v>82.04</v>
      </c>
      <c r="BU7" s="38">
        <v>85.47</v>
      </c>
      <c r="BV7" s="38">
        <v>42.48</v>
      </c>
      <c r="BW7" s="38">
        <v>41.04</v>
      </c>
      <c r="BX7" s="38">
        <v>41.08</v>
      </c>
      <c r="BY7" s="38">
        <v>52.19</v>
      </c>
      <c r="BZ7" s="38">
        <v>55.32</v>
      </c>
      <c r="CA7" s="38">
        <v>55.73</v>
      </c>
      <c r="CB7" s="38">
        <v>423.63</v>
      </c>
      <c r="CC7" s="38">
        <v>188.67</v>
      </c>
      <c r="CD7" s="38">
        <v>174.1</v>
      </c>
      <c r="CE7" s="38">
        <v>155.4</v>
      </c>
      <c r="CF7" s="38">
        <v>150.01</v>
      </c>
      <c r="CG7" s="38">
        <v>343.8</v>
      </c>
      <c r="CH7" s="38">
        <v>357.08</v>
      </c>
      <c r="CI7" s="38">
        <v>378.08</v>
      </c>
      <c r="CJ7" s="38">
        <v>296.14</v>
      </c>
      <c r="CK7" s="38">
        <v>283.17</v>
      </c>
      <c r="CL7" s="38">
        <v>276.77999999999997</v>
      </c>
      <c r="CM7" s="38">
        <v>43.38</v>
      </c>
      <c r="CN7" s="38">
        <v>41.91</v>
      </c>
      <c r="CO7" s="38">
        <v>42.89</v>
      </c>
      <c r="CP7" s="38">
        <v>42.89</v>
      </c>
      <c r="CQ7" s="38">
        <v>40.44</v>
      </c>
      <c r="CR7" s="38">
        <v>46.06</v>
      </c>
      <c r="CS7" s="38">
        <v>45.95</v>
      </c>
      <c r="CT7" s="38">
        <v>44.69</v>
      </c>
      <c r="CU7" s="38">
        <v>52.31</v>
      </c>
      <c r="CV7" s="38">
        <v>60.65</v>
      </c>
      <c r="CW7" s="38">
        <v>59.15</v>
      </c>
      <c r="CX7" s="38">
        <v>55.26</v>
      </c>
      <c r="CY7" s="38">
        <v>56.75</v>
      </c>
      <c r="CZ7" s="38">
        <v>58.42</v>
      </c>
      <c r="DA7" s="38">
        <v>60.32</v>
      </c>
      <c r="DB7" s="38">
        <v>62.9</v>
      </c>
      <c r="DC7" s="38">
        <v>72.989999999999995</v>
      </c>
      <c r="DD7" s="38">
        <v>71.97</v>
      </c>
      <c r="DE7" s="38">
        <v>70.59</v>
      </c>
      <c r="DF7" s="38">
        <v>84.32</v>
      </c>
      <c r="DG7" s="38">
        <v>84.58</v>
      </c>
      <c r="DH7" s="38">
        <v>85.01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0.06</v>
      </c>
      <c r="EK7" s="38">
        <v>0.04</v>
      </c>
      <c r="EL7" s="38">
        <v>7.0000000000000007E-2</v>
      </c>
      <c r="EM7" s="38">
        <v>0.01</v>
      </c>
      <c r="EN7" s="38">
        <v>2.0499999999999998</v>
      </c>
      <c r="EO7" s="38">
        <v>1.58</v>
      </c>
    </row>
    <row r="8" spans="1:14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2018-03-01T02:41:17Z</cp:lastPrinted>
  <dcterms:created xsi:type="dcterms:W3CDTF">2017-12-25T02:32:51Z</dcterms:created>
  <dcterms:modified xsi:type="dcterms:W3CDTF">2018-03-02T09:02:02Z</dcterms:modified>
  <cp:category/>
</cp:coreProperties>
</file>