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E86" i="4"/>
  <c r="AT10" i="4"/>
  <c r="AL10" i="4"/>
  <c r="P10" i="4"/>
  <c r="I10" i="4"/>
  <c r="B10" i="4"/>
  <c r="AL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<sst xmlns="http://schemas.openxmlformats.org/spreadsheetml/2006/main" count="240" uniqueCount="125">
  <si>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</si>
  <si>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</si>
  <si>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</si>
  <si>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</si>
  <si>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</si>
  <si>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</si>
  <si>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</si>
  <si>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</si>
  <si>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</si>
  <si>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</si>
  <si>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</si>
  <si>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</si>
  <si>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</si>
  <si>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</si>
  <si>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</si>
  <si>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</si>
  <si>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</si>
  <si>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</si>
  <si>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</si>
  <si>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</si>
  <si>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</si>
  <si>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</si>
  <si>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</si>
  <si>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</si>
  <si>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</si>
  <si>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</si>
  <si>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</si>
  <si>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</si>
  <si>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</si>
  <si>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</si>
  <si>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</si>
  <si>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</si>
  <si>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</si>
  <si>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</si>
  <si>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</si>
  <si>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</si>
  <si>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</si>
  <si>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</si>
  <si>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</si>
  <si>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</si>
  <si>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</si>
  <si>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</si>
  <si>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</si>
  <si>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</si>
  <si>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</si>
  <si>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</si>
  <si>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</si>
  <si>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</si>
  <si>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</si>
  <si>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</si>
  <si>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</si>
  <si>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</si>
  <si>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</si>
  <si>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</si>
  <si>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</si>
  <si>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</si>
  <si>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</si>
  <si>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</si>
  <si>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</si>
  <si>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</si>
  <si>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</si>
  <si>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</si>
  <si>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</si>
  <si>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</si>
  <si>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</si>
  <si>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</si>
  <si>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</si>
  <si>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</si>
  <si>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</si>
  <si>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</si>
  <si>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</si>
  <si>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</si>
  <si>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</si>
  <si>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</si>
  <si>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</si>
  <si>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</si>
  <si>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</si>
  <si>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</si>
  <si>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</si>
  <si>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</si>
  <si>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</si>
  <si>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</si>
  <si>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</si>
  <si>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</si>
  <si>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</si>
  <si>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</si>
  <si>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</si>
  <si>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</si>
  <si>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</si>
  <si>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</si>
  <si>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</si>
  <si>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</si>
  <si>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</si>
  <si>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</si>
  <si>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</si>
  <si>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</si>
  <si>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</si>
  <si>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</si>
  <si>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</si>
  <si>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</si>
  <si>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</si>
  <si>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</si>
  <si>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</si>
  <si>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</si>
  <si>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</si>
  <si>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</si>
  <si>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</si>
  <si>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</si>
  <si>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</si>
  <si>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高知県　黒潮町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</si>
  <si>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</si>
  <si>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</si>
  <si>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</si>
  <si>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</si>
  <si>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</si>
  <si>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</si>
  <si>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</si>
  <si>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</si>
  <si>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</si>
  <si>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</si>
  <si>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</si>
  <si>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黒潮町の農業集落排水事業は、使用者の減少に伴う使用料収入の減少、汚水処理サービスの継続に向けた維持管理費の増大等、事業経営は厳しい状況に置かれており、今後、その状況がますます厳しくなるのが確実となっている。
　何より事業収支の一つの指標である経費回収率が現状でも１より小さく、今後、この値がさらに小さくなることが予想される。使用料収入だけでは汚水処理費を賄えない状況に対し、事業の赤字分を町から補填することが続く状況である。
　そうした状況を踏まえ、今後とも当該事業を継続させるためには次の３つの取り組みが必要と考えられる。
①使用料金の値上げ→使用者が減少する状況下で使用料収入を一定額(少なくとも平成27年度水準)確保するためには、使用料金の値上げを検討せざるを得ない。
②維持管理費の抑制→日頃の保守、点検を強化することにより、大口のメンテナンスを抑える、または先延ばしを図る。
③補助事業の導入→国の定める交付金を導入して、農業集落排水施設の整備又は改築に取り組む。交付金の使用により修繕費の町負担が大幅に減ると予想される。
　これらにより町負担額の抑制を図ることが必要である。</t>
    <rPh sb="207" eb="209">
      <t>ジョウキョウ</t>
    </rPh>
    <rPh sb="249" eb="250">
      <t>ト</t>
    </rPh>
    <rPh sb="251" eb="252">
      <t>ク</t>
    </rPh>
    <rPh sb="265" eb="267">
      <t>シヨウ</t>
    </rPh>
    <rPh sb="267" eb="269">
      <t>リョウキン</t>
    </rPh>
    <rPh sb="270" eb="272">
      <t>ネア</t>
    </rPh>
    <rPh sb="340" eb="342">
      <t>イジ</t>
    </rPh>
    <rPh sb="342" eb="345">
      <t>カンリヒ</t>
    </rPh>
    <rPh sb="346" eb="348">
      <t>ヨクセイ</t>
    </rPh>
    <rPh sb="395" eb="397">
      <t>ホジョ</t>
    </rPh>
    <rPh sb="397" eb="399">
      <t>ジギョウ</t>
    </rPh>
    <rPh sb="400" eb="402">
      <t>ドウニュウ</t>
    </rPh>
    <rPh sb="475" eb="476">
      <t>チョウ</t>
    </rPh>
    <rPh sb="476" eb="478">
      <t>フタン</t>
    </rPh>
    <rPh sb="478" eb="479">
      <t>ガク</t>
    </rPh>
    <rPh sb="480" eb="482">
      <t>ヨクセイ</t>
    </rPh>
    <rPh sb="483" eb="484">
      <t>ハカ</t>
    </rPh>
    <rPh sb="488" eb="490">
      <t>ヒツヨウ</t>
    </rPh>
    <phoneticPr fontId="7"/>
  </si>
  <si>
    <t>　全体として修繕費(設備のメンテナンス、機材の交換等)は増加傾向にあり、多額の費用を要する機器のメンテナス内容は、これまでの調査によりある程度想定している。</t>
    <rPh sb="69" eb="71">
      <t>テイド</t>
    </rPh>
    <phoneticPr fontId="7"/>
  </si>
  <si>
    <t>非設置</t>
    <rPh sb="0" eb="1">
      <t>ヒ</t>
    </rPh>
    <rPh sb="1" eb="3">
      <t>セッチ</t>
    </rPh>
    <phoneticPr fontId="4"/>
  </si>
  <si>
    <t>　事業の継続をより確かなものにするためには、事業収支においては少なくとも｢汚水処理費を使用料収入で賄える状況｣にすべきと考えられる。そのために利用料金の値上げは有力な案の一つであり、具体的な内容について検討を始めなければならない。ただし現実的な値上げ幅では、多額の汚水処理費を賄うことはできず、大幅な事業収支の改善も期待できないことは留意すべき点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</si>
</sst>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  <xf numFmtId="38" fontId="22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20">
    <cellStyle name="桁区切り 2" xfId="2"/>
    <cellStyle name="桁区切り 2 2" xfId="19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938944"/>
        <c:axId val="89792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0.06</c:v>
                </c:pt>
                <c:pt idx="1">
                  <c:v>0.04</c:v>
                </c:pt>
                <c:pt idx="2">
                  <c:v>7.0000000000000007E-2</c:v>
                </c:pt>
                <c:pt idx="3">
                  <c:v>0.02</c:v>
                </c:pt>
                <c:pt idx="4">
                  <c:v>2.0499999999999998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38944"/>
        <c:axId val="89792512"/>
      </c:lineChart>
      <c:dateAx>
        <c:axId val="87938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792512"/>
        <c:crosses val="autoZero"/>
        <c:auto val="1"/>
        <c:lblOffset val="100"/>
        <c:baseTimeUnit val="years"/>
      </c:dateAx>
      <c:valAx>
        <c:axId val="89792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9389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36.97</c:v>
                </c:pt>
                <c:pt idx="1">
                  <c:v>36.549999999999997</c:v>
                </c:pt>
                <c:pt idx="2">
                  <c:v>36.130000000000003</c:v>
                </c:pt>
                <c:pt idx="3">
                  <c:v>35.29</c:v>
                </c:pt>
                <c:pt idx="4">
                  <c:v>34.869999999999997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5568"/>
        <c:axId val="9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46.06</c:v>
                </c:pt>
                <c:pt idx="1">
                  <c:v>45.95</c:v>
                </c:pt>
                <c:pt idx="2">
                  <c:v>44.69</c:v>
                </c:pt>
                <c:pt idx="3">
                  <c:v>44.69</c:v>
                </c:pt>
                <c:pt idx="4">
                  <c:v>60.65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5568"/>
        <c:axId val="93348224"/>
      </c:lineChart>
      <c:dateAx>
        <c:axId val="93325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348224"/>
        <c:crosses val="autoZero"/>
        <c:auto val="1"/>
        <c:lblOffset val="100"/>
        <c:baseTimeUnit val="years"/>
      </c:dateAx>
      <c:valAx>
        <c:axId val="9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325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57.4</c:v>
                </c:pt>
                <c:pt idx="1">
                  <c:v>58.03</c:v>
                </c:pt>
                <c:pt idx="2">
                  <c:v>59.15</c:v>
                </c:pt>
                <c:pt idx="3">
                  <c:v>57.45</c:v>
                </c:pt>
                <c:pt idx="4">
                  <c:v>57.01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90720"/>
        <c:axId val="93396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72.989999999999995</c:v>
                </c:pt>
                <c:pt idx="1">
                  <c:v>71.97</c:v>
                </c:pt>
                <c:pt idx="2">
                  <c:v>70.59</c:v>
                </c:pt>
                <c:pt idx="3">
                  <c:v>69.67</c:v>
                </c:pt>
                <c:pt idx="4">
                  <c:v>84.58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90720"/>
        <c:axId val="93396992"/>
      </c:lineChart>
      <c:dateAx>
        <c:axId val="93390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396992"/>
        <c:crosses val="autoZero"/>
        <c:auto val="1"/>
        <c:lblOffset val="100"/>
        <c:baseTimeUnit val="years"/>
      </c:dateAx>
      <c:valAx>
        <c:axId val="93396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390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86.65</c:v>
                </c:pt>
                <c:pt idx="1">
                  <c:v>86.52</c:v>
                </c:pt>
                <c:pt idx="2">
                  <c:v>86.67</c:v>
                </c:pt>
                <c:pt idx="3">
                  <c:v>86.98</c:v>
                </c:pt>
                <c:pt idx="4">
                  <c:v>86.58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822720"/>
        <c:axId val="89824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22720"/>
        <c:axId val="89824640"/>
      </c:lineChart>
      <c:dateAx>
        <c:axId val="89822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824640"/>
        <c:crosses val="autoZero"/>
        <c:auto val="1"/>
        <c:lblOffset val="100"/>
        <c:baseTimeUnit val="years"/>
      </c:dateAx>
      <c:valAx>
        <c:axId val="89824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822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867392"/>
        <c:axId val="89869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67392"/>
        <c:axId val="89869312"/>
      </c:lineChart>
      <c:dateAx>
        <c:axId val="89867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869312"/>
        <c:crosses val="autoZero"/>
        <c:auto val="1"/>
        <c:lblOffset val="100"/>
        <c:baseTimeUnit val="years"/>
      </c:dateAx>
      <c:valAx>
        <c:axId val="89869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867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899776"/>
        <c:axId val="89901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99776"/>
        <c:axId val="89901696"/>
      </c:lineChart>
      <c:dateAx>
        <c:axId val="89899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901696"/>
        <c:crosses val="autoZero"/>
        <c:auto val="1"/>
        <c:lblOffset val="100"/>
        <c:baseTimeUnit val="years"/>
      </c:dateAx>
      <c:valAx>
        <c:axId val="89901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899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16000"/>
        <c:axId val="90022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16000"/>
        <c:axId val="90022272"/>
      </c:lineChart>
      <c:dateAx>
        <c:axId val="90016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022272"/>
        <c:crosses val="autoZero"/>
        <c:auto val="1"/>
        <c:lblOffset val="100"/>
        <c:baseTimeUnit val="years"/>
      </c:dateAx>
      <c:valAx>
        <c:axId val="90022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016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71104"/>
        <c:axId val="93473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71104"/>
        <c:axId val="93473024"/>
      </c:lineChart>
      <c:dateAx>
        <c:axId val="93471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473024"/>
        <c:crosses val="autoZero"/>
        <c:auto val="1"/>
        <c:lblOffset val="100"/>
        <c:baseTimeUnit val="years"/>
      </c:dateAx>
      <c:valAx>
        <c:axId val="93473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471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03488"/>
        <c:axId val="93505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1144.05</c:v>
                </c:pt>
                <c:pt idx="1">
                  <c:v>1117.1099999999999</c:v>
                </c:pt>
                <c:pt idx="2">
                  <c:v>1161.05</c:v>
                </c:pt>
                <c:pt idx="3">
                  <c:v>979.89</c:v>
                </c:pt>
                <c:pt idx="4">
                  <c:v>974.93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03488"/>
        <c:axId val="93505408"/>
      </c:lineChart>
      <c:dateAx>
        <c:axId val="93503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505408"/>
        <c:crosses val="autoZero"/>
        <c:auto val="1"/>
        <c:lblOffset val="100"/>
        <c:baseTimeUnit val="years"/>
      </c:dateAx>
      <c:valAx>
        <c:axId val="93505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503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77.37</c:v>
                </c:pt>
                <c:pt idx="1">
                  <c:v>74.209999999999994</c:v>
                </c:pt>
                <c:pt idx="2">
                  <c:v>72.16</c:v>
                </c:pt>
                <c:pt idx="3">
                  <c:v>75.7</c:v>
                </c:pt>
                <c:pt idx="4">
                  <c:v>65.09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12032"/>
        <c:axId val="93218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42.48</c:v>
                </c:pt>
                <c:pt idx="1">
                  <c:v>41.04</c:v>
                </c:pt>
                <c:pt idx="2">
                  <c:v>41.08</c:v>
                </c:pt>
                <c:pt idx="3">
                  <c:v>41.34</c:v>
                </c:pt>
                <c:pt idx="4">
                  <c:v>55.32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12032"/>
        <c:axId val="93218304"/>
      </c:lineChart>
      <c:dateAx>
        <c:axId val="93212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218304"/>
        <c:crosses val="autoZero"/>
        <c:auto val="1"/>
        <c:lblOffset val="100"/>
        <c:baseTimeUnit val="years"/>
      </c:dateAx>
      <c:valAx>
        <c:axId val="93218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212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257.49</c:v>
                </c:pt>
                <c:pt idx="1">
                  <c:v>264.88</c:v>
                </c:pt>
                <c:pt idx="2">
                  <c:v>285.01</c:v>
                </c:pt>
                <c:pt idx="3">
                  <c:v>273.99</c:v>
                </c:pt>
                <c:pt idx="4">
                  <c:v>321.26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44032"/>
        <c:axId val="93246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343.8</c:v>
                </c:pt>
                <c:pt idx="1">
                  <c:v>357.08</c:v>
                </c:pt>
                <c:pt idx="2">
                  <c:v>378.08</c:v>
                </c:pt>
                <c:pt idx="3">
                  <c:v>357.49</c:v>
                </c:pt>
                <c:pt idx="4">
                  <c:v>283.17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44032"/>
        <c:axId val="93246208"/>
      </c:lineChart>
      <c:dateAx>
        <c:axId val="9324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246208"/>
        <c:crosses val="autoZero"/>
        <c:auto val="1"/>
        <c:lblOffset val="100"/>
        <c:baseTimeUnit val="years"/>
      </c:dateAx>
      <c:valAx>
        <c:axId val="93246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24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【914.53】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Z16" zoomScale="80" zoomScaleNormal="80" workbookViewId="0">
      <selection activeCell="BL16" sqref="BL16:BZ44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3" t="str">
        <f>データ!H6</f>
        <v>高知県　黒潮町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農業集落排水</v>
      </c>
      <c r="Q8" s="48"/>
      <c r="R8" s="48"/>
      <c r="S8" s="48"/>
      <c r="T8" s="48"/>
      <c r="U8" s="48"/>
      <c r="V8" s="48"/>
      <c r="W8" s="48" t="str">
        <f>データ!L6</f>
        <v>F2</v>
      </c>
      <c r="X8" s="48"/>
      <c r="Y8" s="48"/>
      <c r="Z8" s="48"/>
      <c r="AA8" s="48"/>
      <c r="AB8" s="48"/>
      <c r="AC8" s="48"/>
      <c r="AD8" s="49" t="s">
        <v>123</v>
      </c>
      <c r="AE8" s="49"/>
      <c r="AF8" s="49"/>
      <c r="AG8" s="49"/>
      <c r="AH8" s="49"/>
      <c r="AI8" s="49"/>
      <c r="AJ8" s="49"/>
      <c r="AK8" s="4"/>
      <c r="AL8" s="50">
        <f>データ!S6</f>
        <v>11616</v>
      </c>
      <c r="AM8" s="50"/>
      <c r="AN8" s="50"/>
      <c r="AO8" s="50"/>
      <c r="AP8" s="50"/>
      <c r="AQ8" s="50"/>
      <c r="AR8" s="50"/>
      <c r="AS8" s="50"/>
      <c r="AT8" s="45">
        <f>データ!T6</f>
        <v>188.59</v>
      </c>
      <c r="AU8" s="45"/>
      <c r="AV8" s="45"/>
      <c r="AW8" s="45"/>
      <c r="AX8" s="45"/>
      <c r="AY8" s="45"/>
      <c r="AZ8" s="45"/>
      <c r="BA8" s="45"/>
      <c r="BB8" s="45">
        <f>データ!U6</f>
        <v>61.59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4.6900000000000004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50">
        <f>データ!R6</f>
        <v>3900</v>
      </c>
      <c r="AE10" s="50"/>
      <c r="AF10" s="50"/>
      <c r="AG10" s="50"/>
      <c r="AH10" s="50"/>
      <c r="AI10" s="50"/>
      <c r="AJ10" s="50"/>
      <c r="AK10" s="2"/>
      <c r="AL10" s="50">
        <f>データ!V6</f>
        <v>542</v>
      </c>
      <c r="AM10" s="50"/>
      <c r="AN10" s="50"/>
      <c r="AO10" s="50"/>
      <c r="AP10" s="50"/>
      <c r="AQ10" s="50"/>
      <c r="AR10" s="50"/>
      <c r="AS10" s="50"/>
      <c r="AT10" s="45">
        <f>データ!W6</f>
        <v>0.23</v>
      </c>
      <c r="AU10" s="45"/>
      <c r="AV10" s="45"/>
      <c r="AW10" s="45"/>
      <c r="AX10" s="45"/>
      <c r="AY10" s="45"/>
      <c r="AZ10" s="45"/>
      <c r="BA10" s="45"/>
      <c r="BB10" s="45">
        <f>データ!X6</f>
        <v>2356.52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70" t="s">
        <v>121</v>
      </c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2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70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2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70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2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70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2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70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2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70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2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70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2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70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2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70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2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70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2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70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2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70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2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70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2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70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2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70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2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70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2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70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2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70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2"/>
    </row>
    <row r="34" spans="1:78" ht="13.5" customHeight="1">
      <c r="A34" s="2"/>
      <c r="B34" s="17"/>
      <c r="C34" s="69" t="s">
        <v>27</v>
      </c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20"/>
      <c r="R34" s="69" t="s">
        <v>28</v>
      </c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20"/>
      <c r="AG34" s="69" t="s">
        <v>29</v>
      </c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20"/>
      <c r="AV34" s="69" t="s">
        <v>30</v>
      </c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19"/>
      <c r="BK34" s="2"/>
      <c r="BL34" s="70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2"/>
    </row>
    <row r="35" spans="1:78" ht="13.5" customHeight="1">
      <c r="A35" s="2"/>
      <c r="B35" s="17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20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20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20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19"/>
      <c r="BK35" s="2"/>
      <c r="BL35" s="70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2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70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2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70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2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70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2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70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2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70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2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70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2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70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2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70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2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70" t="s">
        <v>122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>
      <c r="A56" s="2"/>
      <c r="B56" s="17"/>
      <c r="C56" s="69" t="s">
        <v>32</v>
      </c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20"/>
      <c r="R56" s="69" t="s">
        <v>33</v>
      </c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20"/>
      <c r="AG56" s="69" t="s">
        <v>34</v>
      </c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20"/>
      <c r="AV56" s="69" t="s">
        <v>35</v>
      </c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19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>
      <c r="A57" s="2"/>
      <c r="B57" s="17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20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20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20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19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70" t="s">
        <v>124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>
      <c r="A79" s="2"/>
      <c r="B79" s="17"/>
      <c r="C79" s="69" t="s">
        <v>38</v>
      </c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20"/>
      <c r="V79" s="20"/>
      <c r="W79" s="69" t="s">
        <v>39</v>
      </c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20"/>
      <c r="AP79" s="20"/>
      <c r="AQ79" s="69" t="s">
        <v>40</v>
      </c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18"/>
      <c r="BJ79" s="19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>
      <c r="A80" s="2"/>
      <c r="B80" s="17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20"/>
      <c r="V80" s="20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20"/>
      <c r="AP80" s="20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18"/>
      <c r="BJ80" s="19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>
      <c r="C83" s="2" t="s">
        <v>41</v>
      </c>
    </row>
    <row r="84" spans="1:78">
      <c r="C84" s="2" t="s">
        <v>42</v>
      </c>
    </row>
    <row r="85" spans="1:78" hidden="1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【914.53】</v>
      </c>
      <c r="I86" s="26" t="str">
        <f>データ!CA6</f>
        <v>【55.73】</v>
      </c>
      <c r="J86" s="26" t="str">
        <f>データ!CL6</f>
        <v>【276.78】</v>
      </c>
      <c r="K86" s="26" t="str">
        <f>データ!CW6</f>
        <v>【59.15】</v>
      </c>
      <c r="L86" s="26" t="str">
        <f>データ!DH6</f>
        <v>【85.01】</v>
      </c>
      <c r="M86" s="26" t="s">
        <v>55</v>
      </c>
      <c r="N86" s="26" t="s">
        <v>55</v>
      </c>
      <c r="O86" s="26" t="str">
        <f>データ!EO6</f>
        <v>【1.58】</v>
      </c>
    </row>
  </sheetData>
  <sheetProtection password="B319" sheet="1" objects="1" scenarios="1" formatCells="0" formatColumns="0" formatRows="0"/>
  <mergeCells count="57">
    <mergeCell ref="B60:BJ61"/>
    <mergeCell ref="BL47:BZ63"/>
    <mergeCell ref="BL64:BZ65"/>
    <mergeCell ref="C79:T80"/>
    <mergeCell ref="W79:AN80"/>
    <mergeCell ref="AQ79:BH80"/>
    <mergeCell ref="BL66:BZ82"/>
    <mergeCell ref="BL45:BZ46"/>
    <mergeCell ref="C56:P57"/>
    <mergeCell ref="R56:AE57"/>
    <mergeCell ref="AG56:AT57"/>
    <mergeCell ref="AV56:BI57"/>
    <mergeCell ref="BL11:BZ13"/>
    <mergeCell ref="B14:BJ15"/>
    <mergeCell ref="BL14:BZ15"/>
    <mergeCell ref="C34:P35"/>
    <mergeCell ref="R34:AE35"/>
    <mergeCell ref="AG34:AT35"/>
    <mergeCell ref="AV34:BI35"/>
    <mergeCell ref="BL16:BZ44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7" t="s">
        <v>65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>
      <c r="A4" s="28" t="s">
        <v>68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>
      <c r="A6" s="28" t="s">
        <v>108</v>
      </c>
      <c r="B6" s="33">
        <f>B7</f>
        <v>2016</v>
      </c>
      <c r="C6" s="33">
        <f t="shared" ref="C6:X6" si="3">C7</f>
        <v>394289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高知県　黒潮町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4.6900000000000004</v>
      </c>
      <c r="Q6" s="34">
        <f t="shared" si="3"/>
        <v>100</v>
      </c>
      <c r="R6" s="34">
        <f t="shared" si="3"/>
        <v>3900</v>
      </c>
      <c r="S6" s="34">
        <f t="shared" si="3"/>
        <v>11616</v>
      </c>
      <c r="T6" s="34">
        <f t="shared" si="3"/>
        <v>188.59</v>
      </c>
      <c r="U6" s="34">
        <f t="shared" si="3"/>
        <v>61.59</v>
      </c>
      <c r="V6" s="34">
        <f t="shared" si="3"/>
        <v>542</v>
      </c>
      <c r="W6" s="34">
        <f t="shared" si="3"/>
        <v>0.23</v>
      </c>
      <c r="X6" s="34">
        <f t="shared" si="3"/>
        <v>2356.52</v>
      </c>
      <c r="Y6" s="35">
        <f>IF(Y7="",NA(),Y7)</f>
        <v>86.65</v>
      </c>
      <c r="Z6" s="35">
        <f t="shared" ref="Z6:AH6" si="4">IF(Z7="",NA(),Z7)</f>
        <v>86.52</v>
      </c>
      <c r="AA6" s="35">
        <f t="shared" si="4"/>
        <v>86.67</v>
      </c>
      <c r="AB6" s="35">
        <f t="shared" si="4"/>
        <v>86.98</v>
      </c>
      <c r="AC6" s="35">
        <f t="shared" si="4"/>
        <v>86.58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1144.05</v>
      </c>
      <c r="BL6" s="35">
        <f t="shared" si="7"/>
        <v>1117.1099999999999</v>
      </c>
      <c r="BM6" s="35">
        <f t="shared" si="7"/>
        <v>1161.05</v>
      </c>
      <c r="BN6" s="35">
        <f t="shared" si="7"/>
        <v>979.89</v>
      </c>
      <c r="BO6" s="35">
        <f t="shared" si="7"/>
        <v>974.93</v>
      </c>
      <c r="BP6" s="34" t="str">
        <f>IF(BP7="","",IF(BP7="-","【-】","【"&amp;SUBSTITUTE(TEXT(BP7,"#,##0.00"),"-","△")&amp;"】"))</f>
        <v>【914.53】</v>
      </c>
      <c r="BQ6" s="35">
        <f>IF(BQ7="",NA(),BQ7)</f>
        <v>77.37</v>
      </c>
      <c r="BR6" s="35">
        <f t="shared" ref="BR6:BZ6" si="8">IF(BR7="",NA(),BR7)</f>
        <v>74.209999999999994</v>
      </c>
      <c r="BS6" s="35">
        <f t="shared" si="8"/>
        <v>72.16</v>
      </c>
      <c r="BT6" s="35">
        <f t="shared" si="8"/>
        <v>75.7</v>
      </c>
      <c r="BU6" s="35">
        <f t="shared" si="8"/>
        <v>65.09</v>
      </c>
      <c r="BV6" s="35">
        <f t="shared" si="8"/>
        <v>42.48</v>
      </c>
      <c r="BW6" s="35">
        <f t="shared" si="8"/>
        <v>41.04</v>
      </c>
      <c r="BX6" s="35">
        <f t="shared" si="8"/>
        <v>41.08</v>
      </c>
      <c r="BY6" s="35">
        <f t="shared" si="8"/>
        <v>41.34</v>
      </c>
      <c r="BZ6" s="35">
        <f t="shared" si="8"/>
        <v>55.32</v>
      </c>
      <c r="CA6" s="34" t="str">
        <f>IF(CA7="","",IF(CA7="-","【-】","【"&amp;SUBSTITUTE(TEXT(CA7,"#,##0.00"),"-","△")&amp;"】"))</f>
        <v>【55.73】</v>
      </c>
      <c r="CB6" s="35">
        <f>IF(CB7="",NA(),CB7)</f>
        <v>257.49</v>
      </c>
      <c r="CC6" s="35">
        <f t="shared" ref="CC6:CK6" si="9">IF(CC7="",NA(),CC7)</f>
        <v>264.88</v>
      </c>
      <c r="CD6" s="35">
        <f t="shared" si="9"/>
        <v>285.01</v>
      </c>
      <c r="CE6" s="35">
        <f t="shared" si="9"/>
        <v>273.99</v>
      </c>
      <c r="CF6" s="35">
        <f t="shared" si="9"/>
        <v>321.26</v>
      </c>
      <c r="CG6" s="35">
        <f t="shared" si="9"/>
        <v>343.8</v>
      </c>
      <c r="CH6" s="35">
        <f t="shared" si="9"/>
        <v>357.08</v>
      </c>
      <c r="CI6" s="35">
        <f t="shared" si="9"/>
        <v>378.08</v>
      </c>
      <c r="CJ6" s="35">
        <f t="shared" si="9"/>
        <v>357.49</v>
      </c>
      <c r="CK6" s="35">
        <f t="shared" si="9"/>
        <v>283.17</v>
      </c>
      <c r="CL6" s="34" t="str">
        <f>IF(CL7="","",IF(CL7="-","【-】","【"&amp;SUBSTITUTE(TEXT(CL7,"#,##0.00"),"-","△")&amp;"】"))</f>
        <v>【276.78】</v>
      </c>
      <c r="CM6" s="35">
        <f>IF(CM7="",NA(),CM7)</f>
        <v>36.97</v>
      </c>
      <c r="CN6" s="35">
        <f t="shared" ref="CN6:CV6" si="10">IF(CN7="",NA(),CN7)</f>
        <v>36.549999999999997</v>
      </c>
      <c r="CO6" s="35">
        <f t="shared" si="10"/>
        <v>36.130000000000003</v>
      </c>
      <c r="CP6" s="35">
        <f t="shared" si="10"/>
        <v>35.29</v>
      </c>
      <c r="CQ6" s="35">
        <f t="shared" si="10"/>
        <v>34.869999999999997</v>
      </c>
      <c r="CR6" s="35">
        <f t="shared" si="10"/>
        <v>46.06</v>
      </c>
      <c r="CS6" s="35">
        <f t="shared" si="10"/>
        <v>45.95</v>
      </c>
      <c r="CT6" s="35">
        <f t="shared" si="10"/>
        <v>44.69</v>
      </c>
      <c r="CU6" s="35">
        <f t="shared" si="10"/>
        <v>44.69</v>
      </c>
      <c r="CV6" s="35">
        <f t="shared" si="10"/>
        <v>60.65</v>
      </c>
      <c r="CW6" s="34" t="str">
        <f>IF(CW7="","",IF(CW7="-","【-】","【"&amp;SUBSTITUTE(TEXT(CW7,"#,##0.00"),"-","△")&amp;"】"))</f>
        <v>【59.15】</v>
      </c>
      <c r="CX6" s="35">
        <f>IF(CX7="",NA(),CX7)</f>
        <v>57.4</v>
      </c>
      <c r="CY6" s="35">
        <f t="shared" ref="CY6:DG6" si="11">IF(CY7="",NA(),CY7)</f>
        <v>58.03</v>
      </c>
      <c r="CZ6" s="35">
        <f t="shared" si="11"/>
        <v>59.15</v>
      </c>
      <c r="DA6" s="35">
        <f t="shared" si="11"/>
        <v>57.45</v>
      </c>
      <c r="DB6" s="35">
        <f t="shared" si="11"/>
        <v>57.01</v>
      </c>
      <c r="DC6" s="35">
        <f t="shared" si="11"/>
        <v>72.989999999999995</v>
      </c>
      <c r="DD6" s="35">
        <f t="shared" si="11"/>
        <v>71.97</v>
      </c>
      <c r="DE6" s="35">
        <f t="shared" si="11"/>
        <v>70.59</v>
      </c>
      <c r="DF6" s="35">
        <f t="shared" si="11"/>
        <v>69.67</v>
      </c>
      <c r="DG6" s="35">
        <f t="shared" si="11"/>
        <v>84.58</v>
      </c>
      <c r="DH6" s="34" t="str">
        <f>IF(DH7="","",IF(DH7="-","【-】","【"&amp;SUBSTITUTE(TEXT(DH7,"#,##0.00"),"-","△")&amp;"】"))</f>
        <v>【85.01】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0.06</v>
      </c>
      <c r="EK6" s="35">
        <f t="shared" si="14"/>
        <v>0.04</v>
      </c>
      <c r="EL6" s="35">
        <f t="shared" si="14"/>
        <v>7.0000000000000007E-2</v>
      </c>
      <c r="EM6" s="35">
        <f t="shared" si="14"/>
        <v>0.02</v>
      </c>
      <c r="EN6" s="35">
        <f t="shared" si="14"/>
        <v>2.0499999999999998</v>
      </c>
      <c r="EO6" s="34" t="str">
        <f>IF(EO7="","",IF(EO7="-","【-】","【"&amp;SUBSTITUTE(TEXT(EO7,"#,##0.00"),"-","△")&amp;"】"))</f>
        <v>【1.58】</v>
      </c>
    </row>
    <row r="7" spans="1:145" s="36" customFormat="1">
      <c r="A7" s="28"/>
      <c r="B7" s="37">
        <v>2016</v>
      </c>
      <c r="C7" s="37">
        <v>394289</v>
      </c>
      <c r="D7" s="37">
        <v>47</v>
      </c>
      <c r="E7" s="37">
        <v>17</v>
      </c>
      <c r="F7" s="37">
        <v>5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4.6900000000000004</v>
      </c>
      <c r="Q7" s="38">
        <v>100</v>
      </c>
      <c r="R7" s="38">
        <v>3900</v>
      </c>
      <c r="S7" s="38">
        <v>11616</v>
      </c>
      <c r="T7" s="38">
        <v>188.59</v>
      </c>
      <c r="U7" s="38">
        <v>61.59</v>
      </c>
      <c r="V7" s="38">
        <v>542</v>
      </c>
      <c r="W7" s="38">
        <v>0.23</v>
      </c>
      <c r="X7" s="38">
        <v>2356.52</v>
      </c>
      <c r="Y7" s="38">
        <v>86.65</v>
      </c>
      <c r="Z7" s="38">
        <v>86.52</v>
      </c>
      <c r="AA7" s="38">
        <v>86.67</v>
      </c>
      <c r="AB7" s="38">
        <v>86.98</v>
      </c>
      <c r="AC7" s="38">
        <v>86.58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1144.05</v>
      </c>
      <c r="BL7" s="38">
        <v>1117.1099999999999</v>
      </c>
      <c r="BM7" s="38">
        <v>1161.05</v>
      </c>
      <c r="BN7" s="38">
        <v>979.89</v>
      </c>
      <c r="BO7" s="38">
        <v>974.93</v>
      </c>
      <c r="BP7" s="38">
        <v>914.53</v>
      </c>
      <c r="BQ7" s="38">
        <v>77.37</v>
      </c>
      <c r="BR7" s="38">
        <v>74.209999999999994</v>
      </c>
      <c r="BS7" s="38">
        <v>72.16</v>
      </c>
      <c r="BT7" s="38">
        <v>75.7</v>
      </c>
      <c r="BU7" s="38">
        <v>65.09</v>
      </c>
      <c r="BV7" s="38">
        <v>42.48</v>
      </c>
      <c r="BW7" s="38">
        <v>41.04</v>
      </c>
      <c r="BX7" s="38">
        <v>41.08</v>
      </c>
      <c r="BY7" s="38">
        <v>41.34</v>
      </c>
      <c r="BZ7" s="38">
        <v>55.32</v>
      </c>
      <c r="CA7" s="38">
        <v>55.73</v>
      </c>
      <c r="CB7" s="38">
        <v>257.49</v>
      </c>
      <c r="CC7" s="38">
        <v>264.88</v>
      </c>
      <c r="CD7" s="38">
        <v>285.01</v>
      </c>
      <c r="CE7" s="38">
        <v>273.99</v>
      </c>
      <c r="CF7" s="38">
        <v>321.26</v>
      </c>
      <c r="CG7" s="38">
        <v>343.8</v>
      </c>
      <c r="CH7" s="38">
        <v>357.08</v>
      </c>
      <c r="CI7" s="38">
        <v>378.08</v>
      </c>
      <c r="CJ7" s="38">
        <v>357.49</v>
      </c>
      <c r="CK7" s="38">
        <v>283.17</v>
      </c>
      <c r="CL7" s="38">
        <v>276.77999999999997</v>
      </c>
      <c r="CM7" s="38">
        <v>36.97</v>
      </c>
      <c r="CN7" s="38">
        <v>36.549999999999997</v>
      </c>
      <c r="CO7" s="38">
        <v>36.130000000000003</v>
      </c>
      <c r="CP7" s="38">
        <v>35.29</v>
      </c>
      <c r="CQ7" s="38">
        <v>34.869999999999997</v>
      </c>
      <c r="CR7" s="38">
        <v>46.06</v>
      </c>
      <c r="CS7" s="38">
        <v>45.95</v>
      </c>
      <c r="CT7" s="38">
        <v>44.69</v>
      </c>
      <c r="CU7" s="38">
        <v>44.69</v>
      </c>
      <c r="CV7" s="38">
        <v>60.65</v>
      </c>
      <c r="CW7" s="38">
        <v>59.15</v>
      </c>
      <c r="CX7" s="38">
        <v>57.4</v>
      </c>
      <c r="CY7" s="38">
        <v>58.03</v>
      </c>
      <c r="CZ7" s="38">
        <v>59.15</v>
      </c>
      <c r="DA7" s="38">
        <v>57.45</v>
      </c>
      <c r="DB7" s="38">
        <v>57.01</v>
      </c>
      <c r="DC7" s="38">
        <v>72.989999999999995</v>
      </c>
      <c r="DD7" s="38">
        <v>71.97</v>
      </c>
      <c r="DE7" s="38">
        <v>70.59</v>
      </c>
      <c r="DF7" s="38">
        <v>69.67</v>
      </c>
      <c r="DG7" s="38">
        <v>84.58</v>
      </c>
      <c r="DH7" s="38">
        <v>85.01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0.06</v>
      </c>
      <c r="EK7" s="38">
        <v>0.04</v>
      </c>
      <c r="EL7" s="38">
        <v>7.0000000000000007E-2</v>
      </c>
      <c r="EM7" s="38">
        <v>0.02</v>
      </c>
      <c r="EN7" s="38">
        <v>2.0499999999999998</v>
      </c>
      <c r="EO7" s="38">
        <v>1.58</v>
      </c>
    </row>
    <row r="8" spans="1:14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2018-03-01T06:22:43Z</cp:lastPrinted>
  <dcterms:created xsi:type="dcterms:W3CDTF">2017-12-25T02:33:05Z</dcterms:created>
  <dcterms:modified xsi:type="dcterms:W3CDTF">2018-03-01T06:22:48Z</dcterms:modified>
  <cp:category/>
</cp:coreProperties>
</file>