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0.3.173\prof$\konan0311\Desktop\20180228 下水道修正提出\"/>
    </mc:Choice>
  </mc:AlternateContent>
  <workbookProtection workbookPassword="B31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71027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AL8" i="4" s="1"/>
  <c r="R6" i="5"/>
  <c r="AD10" i="4" s="1"/>
  <c r="Q6" i="5"/>
  <c r="W10" i="4" s="1"/>
  <c r="P6" i="5"/>
  <c r="O6" i="5"/>
  <c r="N6" i="5"/>
  <c r="M6" i="5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I86" i="4"/>
  <c r="H86" i="4"/>
  <c r="AT10" i="4"/>
  <c r="AL10" i="4"/>
  <c r="P10" i="4"/>
  <c r="I10" i="4"/>
  <c r="B10" i="4"/>
  <c r="AT8" i="4"/>
  <c r="P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<sst xmlns="http://schemas.openxmlformats.org/spreadsheetml/2006/main" count="240" uniqueCount="126">
  <si>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</si>
  <si>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</si>
  <si>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</si>
  <si>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</si>
  <si>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</si>
  <si>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</si>
  <si>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</si>
  <si>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</si>
  <si>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</si>
  <si>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</si>
  <si>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</si>
  <si>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</si>
  <si>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</si>
  <si>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</si>
  <si>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</si>
  <si>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</si>
  <si>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</si>
  <si>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</si>
  <si>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</si>
  <si>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</si>
  <si>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</si>
  <si>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</si>
  <si>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</si>
  <si>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</si>
  <si>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</si>
  <si>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</si>
  <si>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</si>
  <si>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</si>
  <si>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</si>
  <si>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</si>
  <si>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</si>
  <si>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</si>
  <si>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</si>
  <si>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</si>
  <si>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</si>
  <si>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</si>
  <si>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</si>
  <si>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</si>
  <si>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</si>
  <si>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</si>
  <si>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</si>
  <si>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7"/>
  </si>
  <si>
    <t>※　平成24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</si>
  <si>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</si>
  <si>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</si>
  <si>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</si>
  <si>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</si>
  <si>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</si>
  <si>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</si>
  <si>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</si>
  <si>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</si>
  <si>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</si>
  <si>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</si>
  <si>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</si>
  <si>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</si>
  <si>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</si>
  <si>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-</t>
    <phoneticPr fontId="7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</si>
  <si>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</si>
  <si>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</si>
  <si>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</si>
  <si>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</si>
  <si>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</si>
  <si>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</si>
  <si>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</si>
  <si>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</si>
  <si>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</si>
  <si>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</si>
  <si>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</si>
  <si>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</si>
  <si>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</si>
  <si>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</si>
  <si>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</si>
  <si>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</si>
  <si>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</si>
  <si>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</si>
  <si>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</si>
  <si>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</si>
  <si>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</si>
  <si>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</si>
  <si>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</si>
  <si>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</si>
  <si>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</si>
  <si>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</si>
  <si>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</si>
  <si>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</si>
  <si>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</si>
  <si>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</si>
  <si>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</si>
  <si>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</si>
  <si>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</si>
  <si>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</si>
  <si>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</si>
  <si>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</si>
  <si>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</si>
  <si>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</si>
  <si>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</si>
  <si>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</si>
  <si>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</si>
  <si>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</si>
  <si>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</si>
  <si>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</si>
  <si>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</si>
  <si>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</si>
  <si>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</si>
  <si>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</si>
  <si>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</si>
  <si>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</si>
  <si>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</si>
  <si>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</si>
  <si>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</si>
  <si>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高知県　香南市</t>
  </si>
  <si>
    <t>法非適用</t>
  </si>
  <si>
    <t>下水道事業</t>
  </si>
  <si>
    <t>漁業集落排水</t>
  </si>
  <si>
    <t>H2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</si>
  <si>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</si>
  <si>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</si>
  <si>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</si>
  <si>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</si>
  <si>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</si>
  <si>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</si>
  <si>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</si>
  <si>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　現状は、施設維持費の大部分を一般会計からの繰入金により賄っており、健全な経営とはいえない。
　今後、下水道全体計画に沿って、特定環境保全公共下水道と統合し、施設維持費の抑制を図っていく。</t>
    <phoneticPr fontId="4"/>
  </si>
  <si>
    <t>　水洗化率は54％と前年と比較してほぼ横ばいで、全国平均を下回っている。
　現在の経費回収率は14％で、施設維持費（電気料、維持管理委託料等）を使用料収入で賄えていない状況である。
　水洗化率54％に対して施設利用率は15％に留まっており、処理区域内人口の人口減少が予想され、経費回収率や汚水処理原価の大幅な改善は難しい状況である。
　企業債残高対事業規模比率は、企業債を一般会計からの繰入金により負担としている。</t>
    <phoneticPr fontId="4"/>
  </si>
  <si>
    <t>非設置</t>
    <rPh sb="0" eb="1">
      <t>ヒ</t>
    </rPh>
    <rPh sb="1" eb="3">
      <t>セッチ</t>
    </rPh>
    <phoneticPr fontId="4"/>
  </si>
  <si>
    <t>　施設の供用開始から１８年が経過しており、現在は大きい修繕はないが、今後は経年劣化により施設の機械設備、管路の修繕料が増加するおそれがある。
　また、今後管路調査も必要となってくる。</t>
    <rPh sb="21" eb="23">
      <t>ゲンザイ</t>
    </rPh>
    <rPh sb="24" eb="25">
      <t>オオ</t>
    </rPh>
    <rPh sb="27" eb="29">
      <t>シュウゼン</t>
    </rPh>
    <rPh sb="34" eb="36">
      <t>コンゴ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</si>
</sst>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2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4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 applyProtection="1">
      <alignment vertical="center"/>
      <protection hidden="1"/>
    </xf>
    <xf numFmtId="0" fontId="16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>
      <alignment horizontal="center" vertical="center" shrinkToFit="1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AF-4EDB-AF6B-2402B7AB9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165888"/>
        <c:axId val="100245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0.36</c:v>
                </c:pt>
                <c:pt idx="1">
                  <c:v>0.25</c:v>
                </c:pt>
                <c:pt idx="2">
                  <c:v>0.05</c:v>
                </c:pt>
                <c:pt idx="3">
                  <c:v>0.18</c:v>
                </c:pt>
                <c:pt idx="4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AF-4EDB-AF6B-2402B7AB9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65888"/>
        <c:axId val="100245888"/>
      </c:lineChart>
      <c:dateAx>
        <c:axId val="1001658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245888"/>
        <c:crosses val="autoZero"/>
        <c:auto val="1"/>
        <c:lblOffset val="100"/>
        <c:baseTimeUnit val="years"/>
      </c:dateAx>
      <c:valAx>
        <c:axId val="1002458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1658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15.77</c:v>
                </c:pt>
                <c:pt idx="1">
                  <c:v>14.23</c:v>
                </c:pt>
                <c:pt idx="2">
                  <c:v>13.85</c:v>
                </c:pt>
                <c:pt idx="3">
                  <c:v>15.38</c:v>
                </c:pt>
                <c:pt idx="4">
                  <c:v>15.38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54-4858-84E7-7E377E707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877568"/>
        <c:axId val="118879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33.81</c:v>
                </c:pt>
                <c:pt idx="1">
                  <c:v>31.37</c:v>
                </c:pt>
                <c:pt idx="2">
                  <c:v>39.68</c:v>
                </c:pt>
                <c:pt idx="3">
                  <c:v>35.64</c:v>
                </c:pt>
                <c:pt idx="4">
                  <c:v>33.729999999999997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54-4858-84E7-7E377E707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877568"/>
        <c:axId val="118879744"/>
      </c:lineChart>
      <c:dateAx>
        <c:axId val="1188775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8879744"/>
        <c:crosses val="autoZero"/>
        <c:auto val="1"/>
        <c:lblOffset val="100"/>
        <c:baseTimeUnit val="years"/>
      </c:dateAx>
      <c:valAx>
        <c:axId val="118879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88775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52.09</c:v>
                </c:pt>
                <c:pt idx="1">
                  <c:v>52.34</c:v>
                </c:pt>
                <c:pt idx="2">
                  <c:v>53.61</c:v>
                </c:pt>
                <c:pt idx="3">
                  <c:v>53.26</c:v>
                </c:pt>
                <c:pt idx="4">
                  <c:v>54.03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7A-4DCD-809C-0294E9209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914048"/>
        <c:axId val="118916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68.7</c:v>
                </c:pt>
                <c:pt idx="1">
                  <c:v>67.38</c:v>
                </c:pt>
                <c:pt idx="2">
                  <c:v>83.95</c:v>
                </c:pt>
                <c:pt idx="3">
                  <c:v>82.92</c:v>
                </c:pt>
                <c:pt idx="4">
                  <c:v>79.989999999999995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7A-4DCD-809C-0294E9209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914048"/>
        <c:axId val="118916224"/>
      </c:lineChart>
      <c:dateAx>
        <c:axId val="1189140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8916224"/>
        <c:crosses val="autoZero"/>
        <c:auto val="1"/>
        <c:lblOffset val="100"/>
        <c:baseTimeUnit val="years"/>
      </c:dateAx>
      <c:valAx>
        <c:axId val="118916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8914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99.68</c:v>
                </c:pt>
                <c:pt idx="1">
                  <c:v>99.36</c:v>
                </c:pt>
                <c:pt idx="2">
                  <c:v>99.65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A9-4D86-925B-A71BF8EB8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580864"/>
        <c:axId val="1002127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A9-4D86-925B-A71BF8EB8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80864"/>
        <c:axId val="100212736"/>
      </c:lineChart>
      <c:dateAx>
        <c:axId val="905808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212736"/>
        <c:crosses val="autoZero"/>
        <c:auto val="1"/>
        <c:lblOffset val="100"/>
        <c:baseTimeUnit val="years"/>
      </c:dateAx>
      <c:valAx>
        <c:axId val="1002127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5808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9E-41DC-A6A8-16ECA829D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259328"/>
        <c:axId val="1002612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9E-41DC-A6A8-16ECA829D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59328"/>
        <c:axId val="100261248"/>
      </c:lineChart>
      <c:dateAx>
        <c:axId val="1002593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261248"/>
        <c:crosses val="autoZero"/>
        <c:auto val="1"/>
        <c:lblOffset val="100"/>
        <c:baseTimeUnit val="years"/>
      </c:dateAx>
      <c:valAx>
        <c:axId val="1002612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2593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34-47CC-B8E7-C086F352A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328576"/>
        <c:axId val="100330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34-47CC-B8E7-C086F352A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328576"/>
        <c:axId val="100330496"/>
      </c:lineChart>
      <c:dateAx>
        <c:axId val="1003285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330496"/>
        <c:crosses val="autoZero"/>
        <c:auto val="1"/>
        <c:lblOffset val="100"/>
        <c:baseTimeUnit val="years"/>
      </c:dateAx>
      <c:valAx>
        <c:axId val="100330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328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03-44D6-9EC9-B4B767134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305920"/>
        <c:axId val="1183078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03-44D6-9EC9-B4B767134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05920"/>
        <c:axId val="118307840"/>
      </c:lineChart>
      <c:dateAx>
        <c:axId val="118305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8307840"/>
        <c:crosses val="autoZero"/>
        <c:auto val="1"/>
        <c:lblOffset val="100"/>
        <c:baseTimeUnit val="years"/>
      </c:dateAx>
      <c:valAx>
        <c:axId val="1183078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8305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5A-422A-B264-A004C6B5D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334208"/>
        <c:axId val="118336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5A-422A-B264-A004C6B5D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34208"/>
        <c:axId val="118336128"/>
      </c:lineChart>
      <c:dateAx>
        <c:axId val="1183342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8336128"/>
        <c:crosses val="autoZero"/>
        <c:auto val="1"/>
        <c:lblOffset val="100"/>
        <c:baseTimeUnit val="years"/>
      </c:dateAx>
      <c:valAx>
        <c:axId val="118336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83342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89-4C93-8690-1195FB4DC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698368"/>
        <c:axId val="1187002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1665.33</c:v>
                </c:pt>
                <c:pt idx="1">
                  <c:v>1716.47</c:v>
                </c:pt>
                <c:pt idx="2">
                  <c:v>830.5</c:v>
                </c:pt>
                <c:pt idx="3">
                  <c:v>1029.24</c:v>
                </c:pt>
                <c:pt idx="4">
                  <c:v>1063.93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89-4C93-8690-1195FB4DC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98368"/>
        <c:axId val="118700288"/>
      </c:lineChart>
      <c:dateAx>
        <c:axId val="1186983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8700288"/>
        <c:crosses val="autoZero"/>
        <c:auto val="1"/>
        <c:lblOffset val="100"/>
        <c:baseTimeUnit val="years"/>
      </c:dateAx>
      <c:valAx>
        <c:axId val="1187002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86983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11.22</c:v>
                </c:pt>
                <c:pt idx="1">
                  <c:v>10.69</c:v>
                </c:pt>
                <c:pt idx="2">
                  <c:v>13.4</c:v>
                </c:pt>
                <c:pt idx="3">
                  <c:v>14.03</c:v>
                </c:pt>
                <c:pt idx="4">
                  <c:v>13.53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25-4A88-8805-38A12E0A9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747136"/>
        <c:axId val="118749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37.92</c:v>
                </c:pt>
                <c:pt idx="1">
                  <c:v>35.049999999999997</c:v>
                </c:pt>
                <c:pt idx="2">
                  <c:v>43.66</c:v>
                </c:pt>
                <c:pt idx="3">
                  <c:v>43.13</c:v>
                </c:pt>
                <c:pt idx="4">
                  <c:v>46.26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25-4A88-8805-38A12E0A9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747136"/>
        <c:axId val="118749056"/>
      </c:lineChart>
      <c:dateAx>
        <c:axId val="118747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8749056"/>
        <c:crosses val="autoZero"/>
        <c:auto val="1"/>
        <c:lblOffset val="100"/>
        <c:baseTimeUnit val="years"/>
      </c:dateAx>
      <c:valAx>
        <c:axId val="118749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87471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873.56</c:v>
                </c:pt>
                <c:pt idx="1">
                  <c:v>908.63</c:v>
                </c:pt>
                <c:pt idx="2">
                  <c:v>763.92</c:v>
                </c:pt>
                <c:pt idx="3">
                  <c:v>735.31</c:v>
                </c:pt>
                <c:pt idx="4">
                  <c:v>770.31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1-44C9-93D0-6AF905938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833152"/>
        <c:axId val="1188350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438.71</c:v>
                </c:pt>
                <c:pt idx="1">
                  <c:v>463.38</c:v>
                </c:pt>
                <c:pt idx="2">
                  <c:v>382.09</c:v>
                </c:pt>
                <c:pt idx="3">
                  <c:v>392.03</c:v>
                </c:pt>
                <c:pt idx="4">
                  <c:v>376.4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F1-44C9-93D0-6AF905938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833152"/>
        <c:axId val="118835072"/>
      </c:lineChart>
      <c:dateAx>
        <c:axId val="1188331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8835072"/>
        <c:crosses val="autoZero"/>
        <c:auto val="1"/>
        <c:lblOffset val="100"/>
        <c:baseTimeUnit val="years"/>
      </c:dateAx>
      <c:valAx>
        <c:axId val="1188350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88331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【985.48】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【78.22】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【34.15】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【377.04】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S9" zoomScaleNormal="100" workbookViewId="0">
      <selection activeCell="BL64" sqref="BL64:BZ65"/>
    </sheetView>
  </sheetViews>
  <sheetFormatPr defaultColWidth="2.625" defaultRowHeight="13.5" x14ac:dyDescent="0.1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 x14ac:dyDescent="0.15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 x14ac:dyDescent="0.15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 x14ac:dyDescent="0.15">
      <c r="A6" s="2"/>
      <c r="B6" s="43" t="str">
        <f>データ!H6</f>
        <v>高知県　香南市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 x14ac:dyDescent="0.15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4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48" t="str">
        <f>データ!I6</f>
        <v>法非適用</v>
      </c>
      <c r="C8" s="48"/>
      <c r="D8" s="48"/>
      <c r="E8" s="48"/>
      <c r="F8" s="48"/>
      <c r="G8" s="48"/>
      <c r="H8" s="48"/>
      <c r="I8" s="48" t="str">
        <f>データ!J6</f>
        <v>下水道事業</v>
      </c>
      <c r="J8" s="48"/>
      <c r="K8" s="48"/>
      <c r="L8" s="48"/>
      <c r="M8" s="48"/>
      <c r="N8" s="48"/>
      <c r="O8" s="48"/>
      <c r="P8" s="48" t="str">
        <f>データ!K6</f>
        <v>漁業集落排水</v>
      </c>
      <c r="Q8" s="48"/>
      <c r="R8" s="48"/>
      <c r="S8" s="48"/>
      <c r="T8" s="48"/>
      <c r="U8" s="48"/>
      <c r="V8" s="48"/>
      <c r="W8" s="48" t="str">
        <f>データ!L6</f>
        <v>H2</v>
      </c>
      <c r="X8" s="48"/>
      <c r="Y8" s="48"/>
      <c r="Z8" s="48"/>
      <c r="AA8" s="48"/>
      <c r="AB8" s="48"/>
      <c r="AC8" s="48"/>
      <c r="AD8" s="49" t="s">
        <v>124</v>
      </c>
      <c r="AE8" s="49"/>
      <c r="AF8" s="49"/>
      <c r="AG8" s="49"/>
      <c r="AH8" s="49"/>
      <c r="AI8" s="49"/>
      <c r="AJ8" s="49"/>
      <c r="AK8" s="4"/>
      <c r="AL8" s="50">
        <f>データ!S6</f>
        <v>33789</v>
      </c>
      <c r="AM8" s="50"/>
      <c r="AN8" s="50"/>
      <c r="AO8" s="50"/>
      <c r="AP8" s="50"/>
      <c r="AQ8" s="50"/>
      <c r="AR8" s="50"/>
      <c r="AS8" s="50"/>
      <c r="AT8" s="45">
        <f>データ!T6</f>
        <v>126.48</v>
      </c>
      <c r="AU8" s="45"/>
      <c r="AV8" s="45"/>
      <c r="AW8" s="45"/>
      <c r="AX8" s="45"/>
      <c r="AY8" s="45"/>
      <c r="AZ8" s="45"/>
      <c r="BA8" s="45"/>
      <c r="BB8" s="45">
        <f>データ!U6</f>
        <v>267.14999999999998</v>
      </c>
      <c r="BC8" s="45"/>
      <c r="BD8" s="45"/>
      <c r="BE8" s="45"/>
      <c r="BF8" s="45"/>
      <c r="BG8" s="45"/>
      <c r="BH8" s="45"/>
      <c r="BI8" s="45"/>
      <c r="BJ8" s="4"/>
      <c r="BK8" s="4"/>
      <c r="BL8" s="46" t="s">
        <v>10</v>
      </c>
      <c r="BM8" s="47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44" t="s">
        <v>16</v>
      </c>
      <c r="AE9" s="44"/>
      <c r="AF9" s="44"/>
      <c r="AG9" s="44"/>
      <c r="AH9" s="44"/>
      <c r="AI9" s="44"/>
      <c r="AJ9" s="44"/>
      <c r="AK9" s="4"/>
      <c r="AL9" s="44" t="s">
        <v>17</v>
      </c>
      <c r="AM9" s="44"/>
      <c r="AN9" s="44"/>
      <c r="AO9" s="44"/>
      <c r="AP9" s="44"/>
      <c r="AQ9" s="44"/>
      <c r="AR9" s="44"/>
      <c r="AS9" s="44"/>
      <c r="AT9" s="44" t="s">
        <v>18</v>
      </c>
      <c r="AU9" s="44"/>
      <c r="AV9" s="44"/>
      <c r="AW9" s="44"/>
      <c r="AX9" s="44"/>
      <c r="AY9" s="44"/>
      <c r="AZ9" s="44"/>
      <c r="BA9" s="44"/>
      <c r="BB9" s="44" t="s">
        <v>19</v>
      </c>
      <c r="BC9" s="44"/>
      <c r="BD9" s="44"/>
      <c r="BE9" s="44"/>
      <c r="BF9" s="44"/>
      <c r="BG9" s="44"/>
      <c r="BH9" s="44"/>
      <c r="BI9" s="44"/>
      <c r="BJ9" s="4"/>
      <c r="BK9" s="4"/>
      <c r="BL9" s="51" t="s">
        <v>20</v>
      </c>
      <c r="BM9" s="52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 t="str">
        <f>データ!O6</f>
        <v>該当数値なし</v>
      </c>
      <c r="J10" s="45"/>
      <c r="K10" s="45"/>
      <c r="L10" s="45"/>
      <c r="M10" s="45"/>
      <c r="N10" s="45"/>
      <c r="O10" s="45"/>
      <c r="P10" s="45">
        <f>データ!P6</f>
        <v>0.74</v>
      </c>
      <c r="Q10" s="45"/>
      <c r="R10" s="45"/>
      <c r="S10" s="45"/>
      <c r="T10" s="45"/>
      <c r="U10" s="45"/>
      <c r="V10" s="45"/>
      <c r="W10" s="45">
        <f>データ!Q6</f>
        <v>97.46</v>
      </c>
      <c r="X10" s="45"/>
      <c r="Y10" s="45"/>
      <c r="Z10" s="45"/>
      <c r="AA10" s="45"/>
      <c r="AB10" s="45"/>
      <c r="AC10" s="45"/>
      <c r="AD10" s="50">
        <f>データ!R6</f>
        <v>1830</v>
      </c>
      <c r="AE10" s="50"/>
      <c r="AF10" s="50"/>
      <c r="AG10" s="50"/>
      <c r="AH10" s="50"/>
      <c r="AI10" s="50"/>
      <c r="AJ10" s="50"/>
      <c r="AK10" s="2"/>
      <c r="AL10" s="50">
        <f>データ!V6</f>
        <v>248</v>
      </c>
      <c r="AM10" s="50"/>
      <c r="AN10" s="50"/>
      <c r="AO10" s="50"/>
      <c r="AP10" s="50"/>
      <c r="AQ10" s="50"/>
      <c r="AR10" s="50"/>
      <c r="AS10" s="50"/>
      <c r="AT10" s="45">
        <f>データ!W6</f>
        <v>0.1</v>
      </c>
      <c r="AU10" s="45"/>
      <c r="AV10" s="45"/>
      <c r="AW10" s="45"/>
      <c r="AX10" s="45"/>
      <c r="AY10" s="45"/>
      <c r="AZ10" s="45"/>
      <c r="BA10" s="45"/>
      <c r="BB10" s="45">
        <f>データ!X6</f>
        <v>2480</v>
      </c>
      <c r="BC10" s="45"/>
      <c r="BD10" s="45"/>
      <c r="BE10" s="45"/>
      <c r="BF10" s="45"/>
      <c r="BG10" s="45"/>
      <c r="BH10" s="45"/>
      <c r="BI10" s="45"/>
      <c r="BJ10" s="2"/>
      <c r="BK10" s="2"/>
      <c r="BL10" s="53" t="s">
        <v>22</v>
      </c>
      <c r="BM10" s="54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15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15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15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69" t="s">
        <v>123</v>
      </c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1"/>
    </row>
    <row r="17" spans="1:78" ht="13.5" customHeight="1" x14ac:dyDescent="0.15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69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1"/>
    </row>
    <row r="18" spans="1:78" ht="13.5" customHeight="1" x14ac:dyDescent="0.15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69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1"/>
    </row>
    <row r="19" spans="1:78" ht="13.5" customHeight="1" x14ac:dyDescent="0.15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69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1"/>
    </row>
    <row r="20" spans="1:78" ht="13.5" customHeight="1" x14ac:dyDescent="0.15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69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1"/>
    </row>
    <row r="21" spans="1:78" ht="13.5" customHeight="1" x14ac:dyDescent="0.15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69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1"/>
    </row>
    <row r="22" spans="1:78" ht="13.5" customHeight="1" x14ac:dyDescent="0.15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69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1"/>
    </row>
    <row r="23" spans="1:78" ht="13.5" customHeight="1" x14ac:dyDescent="0.15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69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1"/>
    </row>
    <row r="24" spans="1:78" ht="13.5" customHeight="1" x14ac:dyDescent="0.15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69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1"/>
    </row>
    <row r="25" spans="1:78" ht="13.5" customHeight="1" x14ac:dyDescent="0.15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69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1"/>
    </row>
    <row r="26" spans="1:78" ht="13.5" customHeight="1" x14ac:dyDescent="0.15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69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1"/>
    </row>
    <row r="27" spans="1:78" ht="13.5" customHeight="1" x14ac:dyDescent="0.15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69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1"/>
    </row>
    <row r="28" spans="1:78" ht="13.5" customHeight="1" x14ac:dyDescent="0.15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69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1"/>
    </row>
    <row r="29" spans="1:78" ht="13.5" customHeight="1" x14ac:dyDescent="0.15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69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1"/>
    </row>
    <row r="30" spans="1:78" ht="13.5" customHeight="1" x14ac:dyDescent="0.15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69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1"/>
    </row>
    <row r="31" spans="1:78" ht="13.5" customHeight="1" x14ac:dyDescent="0.15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69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1"/>
    </row>
    <row r="32" spans="1:78" ht="13.5" customHeight="1" x14ac:dyDescent="0.15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69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1"/>
    </row>
    <row r="33" spans="1:78" ht="13.5" customHeight="1" x14ac:dyDescent="0.15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69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1"/>
    </row>
    <row r="34" spans="1:78" ht="13.5" customHeight="1" x14ac:dyDescent="0.15">
      <c r="A34" s="2"/>
      <c r="B34" s="17"/>
      <c r="C34" s="75" t="s">
        <v>27</v>
      </c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20"/>
      <c r="R34" s="75" t="s">
        <v>28</v>
      </c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20"/>
      <c r="AG34" s="75" t="s">
        <v>29</v>
      </c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20"/>
      <c r="AV34" s="75" t="s">
        <v>30</v>
      </c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19"/>
      <c r="BK34" s="2"/>
      <c r="BL34" s="69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1"/>
    </row>
    <row r="35" spans="1:78" ht="13.5" customHeight="1" x14ac:dyDescent="0.15">
      <c r="A35" s="2"/>
      <c r="B35" s="17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20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20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20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19"/>
      <c r="BK35" s="2"/>
      <c r="BL35" s="69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1"/>
    </row>
    <row r="36" spans="1:78" ht="13.5" customHeight="1" x14ac:dyDescent="0.15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69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1"/>
    </row>
    <row r="37" spans="1:78" ht="13.5" customHeight="1" x14ac:dyDescent="0.15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69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1"/>
    </row>
    <row r="38" spans="1:78" ht="13.5" customHeight="1" x14ac:dyDescent="0.15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69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1"/>
    </row>
    <row r="39" spans="1:78" ht="13.5" customHeight="1" x14ac:dyDescent="0.15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69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1"/>
    </row>
    <row r="40" spans="1:78" ht="13.5" customHeight="1" x14ac:dyDescent="0.15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69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1"/>
    </row>
    <row r="41" spans="1:78" ht="13.5" customHeight="1" x14ac:dyDescent="0.15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69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1"/>
    </row>
    <row r="42" spans="1:78" ht="13.5" customHeight="1" x14ac:dyDescent="0.15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69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70"/>
      <c r="BX42" s="70"/>
      <c r="BY42" s="70"/>
      <c r="BZ42" s="71"/>
    </row>
    <row r="43" spans="1:78" ht="13.5" customHeight="1" x14ac:dyDescent="0.15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69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1"/>
    </row>
    <row r="44" spans="1:78" ht="13.5" customHeight="1" x14ac:dyDescent="0.15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72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4"/>
    </row>
    <row r="45" spans="1:78" ht="13.5" customHeight="1" x14ac:dyDescent="0.15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63" t="s">
        <v>31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15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15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69" t="s">
        <v>125</v>
      </c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1"/>
    </row>
    <row r="48" spans="1:78" ht="13.5" customHeight="1" x14ac:dyDescent="0.15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69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1"/>
    </row>
    <row r="49" spans="1:78" ht="13.5" customHeight="1" x14ac:dyDescent="0.15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69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1"/>
    </row>
    <row r="50" spans="1:78" ht="13.5" customHeight="1" x14ac:dyDescent="0.15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69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1"/>
    </row>
    <row r="51" spans="1:78" ht="13.5" customHeight="1" x14ac:dyDescent="0.15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69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1"/>
    </row>
    <row r="52" spans="1:78" ht="13.5" customHeight="1" x14ac:dyDescent="0.15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69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1"/>
    </row>
    <row r="53" spans="1:78" ht="13.5" customHeight="1" x14ac:dyDescent="0.15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69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1"/>
    </row>
    <row r="54" spans="1:78" ht="13.5" customHeight="1" x14ac:dyDescent="0.15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69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1"/>
    </row>
    <row r="55" spans="1:78" ht="13.5" customHeight="1" x14ac:dyDescent="0.15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69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1"/>
    </row>
    <row r="56" spans="1:78" ht="13.5" customHeight="1" x14ac:dyDescent="0.15">
      <c r="A56" s="2"/>
      <c r="B56" s="17"/>
      <c r="C56" s="75" t="s">
        <v>32</v>
      </c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20"/>
      <c r="R56" s="75" t="s">
        <v>33</v>
      </c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20"/>
      <c r="AG56" s="75" t="s">
        <v>34</v>
      </c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20"/>
      <c r="AV56" s="75" t="s">
        <v>35</v>
      </c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19"/>
      <c r="BK56" s="2"/>
      <c r="BL56" s="69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1"/>
    </row>
    <row r="57" spans="1:78" ht="13.5" customHeight="1" x14ac:dyDescent="0.15">
      <c r="A57" s="2"/>
      <c r="B57" s="17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20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20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20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19"/>
      <c r="BK57" s="2"/>
      <c r="BL57" s="69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BZ57" s="71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69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BZ58" s="71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69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1"/>
    </row>
    <row r="60" spans="1:78" ht="13.5" customHeight="1" x14ac:dyDescent="0.15">
      <c r="A60" s="2"/>
      <c r="B60" s="60" t="s">
        <v>36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69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1"/>
    </row>
    <row r="61" spans="1:78" ht="13.5" customHeight="1" x14ac:dyDescent="0.15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69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1"/>
    </row>
    <row r="62" spans="1:78" ht="13.5" customHeight="1" x14ac:dyDescent="0.15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69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70"/>
      <c r="BX62" s="70"/>
      <c r="BY62" s="70"/>
      <c r="BZ62" s="71"/>
    </row>
    <row r="63" spans="1:78" ht="13.5" customHeight="1" x14ac:dyDescent="0.15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72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4"/>
    </row>
    <row r="64" spans="1:78" ht="13.5" customHeight="1" x14ac:dyDescent="0.15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63" t="s">
        <v>37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15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15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69" t="s">
        <v>122</v>
      </c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1"/>
    </row>
    <row r="67" spans="1:78" ht="13.5" customHeight="1" x14ac:dyDescent="0.15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69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70"/>
      <c r="BY67" s="70"/>
      <c r="BZ67" s="71"/>
    </row>
    <row r="68" spans="1:78" ht="13.5" customHeight="1" x14ac:dyDescent="0.15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69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1"/>
    </row>
    <row r="69" spans="1:78" ht="13.5" customHeight="1" x14ac:dyDescent="0.15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69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1"/>
    </row>
    <row r="70" spans="1:78" ht="13.5" customHeight="1" x14ac:dyDescent="0.15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69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1"/>
    </row>
    <row r="71" spans="1:78" ht="13.5" customHeight="1" x14ac:dyDescent="0.15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69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1"/>
    </row>
    <row r="72" spans="1:78" ht="13.5" customHeight="1" x14ac:dyDescent="0.15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69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71"/>
    </row>
    <row r="73" spans="1:78" ht="13.5" customHeight="1" x14ac:dyDescent="0.15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69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1"/>
    </row>
    <row r="74" spans="1:78" ht="13.5" customHeight="1" x14ac:dyDescent="0.15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69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1"/>
    </row>
    <row r="75" spans="1:78" ht="13.5" customHeight="1" x14ac:dyDescent="0.15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69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1"/>
    </row>
    <row r="76" spans="1:78" ht="13.5" customHeight="1" x14ac:dyDescent="0.15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69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70"/>
      <c r="BX76" s="70"/>
      <c r="BY76" s="70"/>
      <c r="BZ76" s="71"/>
    </row>
    <row r="77" spans="1:78" ht="13.5" customHeight="1" x14ac:dyDescent="0.15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69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1"/>
    </row>
    <row r="78" spans="1:78" ht="13.5" customHeight="1" x14ac:dyDescent="0.15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69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1"/>
    </row>
    <row r="79" spans="1:78" ht="13.5" customHeight="1" x14ac:dyDescent="0.15">
      <c r="A79" s="2"/>
      <c r="B79" s="17"/>
      <c r="C79" s="75" t="s">
        <v>38</v>
      </c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20"/>
      <c r="V79" s="20"/>
      <c r="W79" s="75" t="s">
        <v>39</v>
      </c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20"/>
      <c r="AP79" s="20"/>
      <c r="AQ79" s="75" t="s">
        <v>40</v>
      </c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18"/>
      <c r="BJ79" s="19"/>
      <c r="BK79" s="2"/>
      <c r="BL79" s="69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1"/>
    </row>
    <row r="80" spans="1:78" ht="13.5" customHeight="1" x14ac:dyDescent="0.15">
      <c r="A80" s="2"/>
      <c r="B80" s="17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20"/>
      <c r="V80" s="20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20"/>
      <c r="AP80" s="20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18"/>
      <c r="BJ80" s="19"/>
      <c r="BK80" s="2"/>
      <c r="BL80" s="69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1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69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1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2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4"/>
    </row>
    <row r="83" spans="1:78" x14ac:dyDescent="0.15">
      <c r="C83" s="2" t="s">
        <v>41</v>
      </c>
    </row>
    <row r="84" spans="1:78" x14ac:dyDescent="0.15">
      <c r="C84" s="2" t="s">
        <v>42</v>
      </c>
    </row>
    <row r="85" spans="1:78" hidden="1" x14ac:dyDescent="0.15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55</v>
      </c>
      <c r="G86" s="26" t="s">
        <v>55</v>
      </c>
      <c r="H86" s="26" t="str">
        <f>データ!BP6</f>
        <v>【985.48】</v>
      </c>
      <c r="I86" s="26" t="str">
        <f>データ!CA6</f>
        <v>【45.38】</v>
      </c>
      <c r="J86" s="26" t="str">
        <f>データ!CL6</f>
        <v>【377.04】</v>
      </c>
      <c r="K86" s="26" t="str">
        <f>データ!CW6</f>
        <v>【34.15】</v>
      </c>
      <c r="L86" s="26" t="str">
        <f>データ!DH6</f>
        <v>【78.22】</v>
      </c>
      <c r="M86" s="26" t="s">
        <v>56</v>
      </c>
      <c r="N86" s="26" t="s">
        <v>56</v>
      </c>
      <c r="O86" s="26" t="str">
        <f>データ!EO6</f>
        <v>【0.01】</v>
      </c>
    </row>
  </sheetData>
  <sheetProtection password="B319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1" max="1" width="9" style="3"/>
    <col min="2" max="144" width="11.875" style="3" customWidth="1"/>
    <col min="145" max="16384" width="9" style="3"/>
  </cols>
  <sheetData>
    <row r="1" spans="1:145" x14ac:dyDescent="0.15">
      <c r="A1" s="3" t="s">
        <v>57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58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59</v>
      </c>
      <c r="B3" s="29" t="s">
        <v>60</v>
      </c>
      <c r="C3" s="29" t="s">
        <v>61</v>
      </c>
      <c r="D3" s="29" t="s">
        <v>62</v>
      </c>
      <c r="E3" s="29" t="s">
        <v>63</v>
      </c>
      <c r="F3" s="29" t="s">
        <v>64</v>
      </c>
      <c r="G3" s="29" t="s">
        <v>65</v>
      </c>
      <c r="H3" s="77" t="s">
        <v>66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67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68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69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70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71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72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73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74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75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76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77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78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79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80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81</v>
      </c>
      <c r="B5" s="31"/>
      <c r="C5" s="31"/>
      <c r="D5" s="31"/>
      <c r="E5" s="31"/>
      <c r="F5" s="31"/>
      <c r="G5" s="31"/>
      <c r="H5" s="32" t="s">
        <v>82</v>
      </c>
      <c r="I5" s="32" t="s">
        <v>83</v>
      </c>
      <c r="J5" s="32" t="s">
        <v>84</v>
      </c>
      <c r="K5" s="32" t="s">
        <v>85</v>
      </c>
      <c r="L5" s="32" t="s">
        <v>86</v>
      </c>
      <c r="M5" s="32" t="s">
        <v>5</v>
      </c>
      <c r="N5" s="32" t="s">
        <v>87</v>
      </c>
      <c r="O5" s="32" t="s">
        <v>88</v>
      </c>
      <c r="P5" s="32" t="s">
        <v>89</v>
      </c>
      <c r="Q5" s="32" t="s">
        <v>90</v>
      </c>
      <c r="R5" s="32" t="s">
        <v>91</v>
      </c>
      <c r="S5" s="32" t="s">
        <v>92</v>
      </c>
      <c r="T5" s="32" t="s">
        <v>93</v>
      </c>
      <c r="U5" s="32" t="s">
        <v>94</v>
      </c>
      <c r="V5" s="32" t="s">
        <v>95</v>
      </c>
      <c r="W5" s="32" t="s">
        <v>96</v>
      </c>
      <c r="X5" s="32" t="s">
        <v>97</v>
      </c>
      <c r="Y5" s="32" t="s">
        <v>98</v>
      </c>
      <c r="Z5" s="32" t="s">
        <v>99</v>
      </c>
      <c r="AA5" s="32" t="s">
        <v>100</v>
      </c>
      <c r="AB5" s="32" t="s">
        <v>101</v>
      </c>
      <c r="AC5" s="32" t="s">
        <v>102</v>
      </c>
      <c r="AD5" s="32" t="s">
        <v>103</v>
      </c>
      <c r="AE5" s="32" t="s">
        <v>104</v>
      </c>
      <c r="AF5" s="32" t="s">
        <v>105</v>
      </c>
      <c r="AG5" s="32" t="s">
        <v>106</v>
      </c>
      <c r="AH5" s="32" t="s">
        <v>107</v>
      </c>
      <c r="AI5" s="32" t="s">
        <v>43</v>
      </c>
      <c r="AJ5" s="32" t="s">
        <v>98</v>
      </c>
      <c r="AK5" s="32" t="s">
        <v>99</v>
      </c>
      <c r="AL5" s="32" t="s">
        <v>100</v>
      </c>
      <c r="AM5" s="32" t="s">
        <v>101</v>
      </c>
      <c r="AN5" s="32" t="s">
        <v>102</v>
      </c>
      <c r="AO5" s="32" t="s">
        <v>103</v>
      </c>
      <c r="AP5" s="32" t="s">
        <v>104</v>
      </c>
      <c r="AQ5" s="32" t="s">
        <v>105</v>
      </c>
      <c r="AR5" s="32" t="s">
        <v>106</v>
      </c>
      <c r="AS5" s="32" t="s">
        <v>107</v>
      </c>
      <c r="AT5" s="32" t="s">
        <v>108</v>
      </c>
      <c r="AU5" s="32" t="s">
        <v>98</v>
      </c>
      <c r="AV5" s="32" t="s">
        <v>99</v>
      </c>
      <c r="AW5" s="32" t="s">
        <v>100</v>
      </c>
      <c r="AX5" s="32" t="s">
        <v>101</v>
      </c>
      <c r="AY5" s="32" t="s">
        <v>102</v>
      </c>
      <c r="AZ5" s="32" t="s">
        <v>103</v>
      </c>
      <c r="BA5" s="32" t="s">
        <v>104</v>
      </c>
      <c r="BB5" s="32" t="s">
        <v>105</v>
      </c>
      <c r="BC5" s="32" t="s">
        <v>106</v>
      </c>
      <c r="BD5" s="32" t="s">
        <v>107</v>
      </c>
      <c r="BE5" s="32" t="s">
        <v>108</v>
      </c>
      <c r="BF5" s="32" t="s">
        <v>98</v>
      </c>
      <c r="BG5" s="32" t="s">
        <v>99</v>
      </c>
      <c r="BH5" s="32" t="s">
        <v>100</v>
      </c>
      <c r="BI5" s="32" t="s">
        <v>101</v>
      </c>
      <c r="BJ5" s="32" t="s">
        <v>102</v>
      </c>
      <c r="BK5" s="32" t="s">
        <v>103</v>
      </c>
      <c r="BL5" s="32" t="s">
        <v>104</v>
      </c>
      <c r="BM5" s="32" t="s">
        <v>105</v>
      </c>
      <c r="BN5" s="32" t="s">
        <v>106</v>
      </c>
      <c r="BO5" s="32" t="s">
        <v>107</v>
      </c>
      <c r="BP5" s="32" t="s">
        <v>108</v>
      </c>
      <c r="BQ5" s="32" t="s">
        <v>98</v>
      </c>
      <c r="BR5" s="32" t="s">
        <v>99</v>
      </c>
      <c r="BS5" s="32" t="s">
        <v>100</v>
      </c>
      <c r="BT5" s="32" t="s">
        <v>101</v>
      </c>
      <c r="BU5" s="32" t="s">
        <v>102</v>
      </c>
      <c r="BV5" s="32" t="s">
        <v>103</v>
      </c>
      <c r="BW5" s="32" t="s">
        <v>104</v>
      </c>
      <c r="BX5" s="32" t="s">
        <v>105</v>
      </c>
      <c r="BY5" s="32" t="s">
        <v>106</v>
      </c>
      <c r="BZ5" s="32" t="s">
        <v>107</v>
      </c>
      <c r="CA5" s="32" t="s">
        <v>108</v>
      </c>
      <c r="CB5" s="32" t="s">
        <v>98</v>
      </c>
      <c r="CC5" s="32" t="s">
        <v>99</v>
      </c>
      <c r="CD5" s="32" t="s">
        <v>100</v>
      </c>
      <c r="CE5" s="32" t="s">
        <v>101</v>
      </c>
      <c r="CF5" s="32" t="s">
        <v>102</v>
      </c>
      <c r="CG5" s="32" t="s">
        <v>103</v>
      </c>
      <c r="CH5" s="32" t="s">
        <v>104</v>
      </c>
      <c r="CI5" s="32" t="s">
        <v>105</v>
      </c>
      <c r="CJ5" s="32" t="s">
        <v>106</v>
      </c>
      <c r="CK5" s="32" t="s">
        <v>107</v>
      </c>
      <c r="CL5" s="32" t="s">
        <v>108</v>
      </c>
      <c r="CM5" s="32" t="s">
        <v>98</v>
      </c>
      <c r="CN5" s="32" t="s">
        <v>99</v>
      </c>
      <c r="CO5" s="32" t="s">
        <v>100</v>
      </c>
      <c r="CP5" s="32" t="s">
        <v>101</v>
      </c>
      <c r="CQ5" s="32" t="s">
        <v>102</v>
      </c>
      <c r="CR5" s="32" t="s">
        <v>103</v>
      </c>
      <c r="CS5" s="32" t="s">
        <v>104</v>
      </c>
      <c r="CT5" s="32" t="s">
        <v>105</v>
      </c>
      <c r="CU5" s="32" t="s">
        <v>106</v>
      </c>
      <c r="CV5" s="32" t="s">
        <v>107</v>
      </c>
      <c r="CW5" s="32" t="s">
        <v>108</v>
      </c>
      <c r="CX5" s="32" t="s">
        <v>98</v>
      </c>
      <c r="CY5" s="32" t="s">
        <v>99</v>
      </c>
      <c r="CZ5" s="32" t="s">
        <v>100</v>
      </c>
      <c r="DA5" s="32" t="s">
        <v>101</v>
      </c>
      <c r="DB5" s="32" t="s">
        <v>102</v>
      </c>
      <c r="DC5" s="32" t="s">
        <v>103</v>
      </c>
      <c r="DD5" s="32" t="s">
        <v>104</v>
      </c>
      <c r="DE5" s="32" t="s">
        <v>105</v>
      </c>
      <c r="DF5" s="32" t="s">
        <v>106</v>
      </c>
      <c r="DG5" s="32" t="s">
        <v>107</v>
      </c>
      <c r="DH5" s="32" t="s">
        <v>108</v>
      </c>
      <c r="DI5" s="32" t="s">
        <v>98</v>
      </c>
      <c r="DJ5" s="32" t="s">
        <v>99</v>
      </c>
      <c r="DK5" s="32" t="s">
        <v>100</v>
      </c>
      <c r="DL5" s="32" t="s">
        <v>101</v>
      </c>
      <c r="DM5" s="32" t="s">
        <v>102</v>
      </c>
      <c r="DN5" s="32" t="s">
        <v>103</v>
      </c>
      <c r="DO5" s="32" t="s">
        <v>104</v>
      </c>
      <c r="DP5" s="32" t="s">
        <v>105</v>
      </c>
      <c r="DQ5" s="32" t="s">
        <v>106</v>
      </c>
      <c r="DR5" s="32" t="s">
        <v>107</v>
      </c>
      <c r="DS5" s="32" t="s">
        <v>108</v>
      </c>
      <c r="DT5" s="32" t="s">
        <v>98</v>
      </c>
      <c r="DU5" s="32" t="s">
        <v>99</v>
      </c>
      <c r="DV5" s="32" t="s">
        <v>100</v>
      </c>
      <c r="DW5" s="32" t="s">
        <v>101</v>
      </c>
      <c r="DX5" s="32" t="s">
        <v>102</v>
      </c>
      <c r="DY5" s="32" t="s">
        <v>103</v>
      </c>
      <c r="DZ5" s="32" t="s">
        <v>104</v>
      </c>
      <c r="EA5" s="32" t="s">
        <v>105</v>
      </c>
      <c r="EB5" s="32" t="s">
        <v>106</v>
      </c>
      <c r="EC5" s="32" t="s">
        <v>107</v>
      </c>
      <c r="ED5" s="32" t="s">
        <v>108</v>
      </c>
      <c r="EE5" s="32" t="s">
        <v>98</v>
      </c>
      <c r="EF5" s="32" t="s">
        <v>99</v>
      </c>
      <c r="EG5" s="32" t="s">
        <v>100</v>
      </c>
      <c r="EH5" s="32" t="s">
        <v>101</v>
      </c>
      <c r="EI5" s="32" t="s">
        <v>102</v>
      </c>
      <c r="EJ5" s="32" t="s">
        <v>103</v>
      </c>
      <c r="EK5" s="32" t="s">
        <v>104</v>
      </c>
      <c r="EL5" s="32" t="s">
        <v>105</v>
      </c>
      <c r="EM5" s="32" t="s">
        <v>106</v>
      </c>
      <c r="EN5" s="32" t="s">
        <v>107</v>
      </c>
      <c r="EO5" s="32" t="s">
        <v>108</v>
      </c>
    </row>
    <row r="6" spans="1:145" s="36" customFormat="1" x14ac:dyDescent="0.15">
      <c r="A6" s="28" t="s">
        <v>109</v>
      </c>
      <c r="B6" s="33">
        <f>B7</f>
        <v>2016</v>
      </c>
      <c r="C6" s="33">
        <f t="shared" ref="C6:X6" si="3">C7</f>
        <v>392111</v>
      </c>
      <c r="D6" s="33">
        <f t="shared" si="3"/>
        <v>47</v>
      </c>
      <c r="E6" s="33">
        <f t="shared" si="3"/>
        <v>17</v>
      </c>
      <c r="F6" s="33">
        <f t="shared" si="3"/>
        <v>6</v>
      </c>
      <c r="G6" s="33">
        <f t="shared" si="3"/>
        <v>0</v>
      </c>
      <c r="H6" s="33" t="str">
        <f t="shared" si="3"/>
        <v>高知県　香南市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漁業集落排水</v>
      </c>
      <c r="L6" s="33" t="str">
        <f t="shared" si="3"/>
        <v>H2</v>
      </c>
      <c r="M6" s="33">
        <f t="shared" si="3"/>
        <v>0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0.74</v>
      </c>
      <c r="Q6" s="34">
        <f t="shared" si="3"/>
        <v>97.46</v>
      </c>
      <c r="R6" s="34">
        <f t="shared" si="3"/>
        <v>1830</v>
      </c>
      <c r="S6" s="34">
        <f t="shared" si="3"/>
        <v>33789</v>
      </c>
      <c r="T6" s="34">
        <f t="shared" si="3"/>
        <v>126.48</v>
      </c>
      <c r="U6" s="34">
        <f t="shared" si="3"/>
        <v>267.14999999999998</v>
      </c>
      <c r="V6" s="34">
        <f t="shared" si="3"/>
        <v>248</v>
      </c>
      <c r="W6" s="34">
        <f t="shared" si="3"/>
        <v>0.1</v>
      </c>
      <c r="X6" s="34">
        <f t="shared" si="3"/>
        <v>2480</v>
      </c>
      <c r="Y6" s="35">
        <f>IF(Y7="",NA(),Y7)</f>
        <v>99.68</v>
      </c>
      <c r="Z6" s="35">
        <f t="shared" ref="Z6:AH6" si="4">IF(Z7="",NA(),Z7)</f>
        <v>99.36</v>
      </c>
      <c r="AA6" s="35">
        <f t="shared" si="4"/>
        <v>99.65</v>
      </c>
      <c r="AB6" s="35">
        <f t="shared" si="4"/>
        <v>100</v>
      </c>
      <c r="AC6" s="35">
        <f t="shared" si="4"/>
        <v>100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4">
        <f>IF(BF7="",NA(),BF7)</f>
        <v>0</v>
      </c>
      <c r="BG6" s="34">
        <f t="shared" ref="BG6:BO6" si="7">IF(BG7="",NA(),BG7)</f>
        <v>0</v>
      </c>
      <c r="BH6" s="34">
        <f t="shared" si="7"/>
        <v>0</v>
      </c>
      <c r="BI6" s="34">
        <f t="shared" si="7"/>
        <v>0</v>
      </c>
      <c r="BJ6" s="34">
        <f t="shared" si="7"/>
        <v>0</v>
      </c>
      <c r="BK6" s="35">
        <f t="shared" si="7"/>
        <v>1665.33</v>
      </c>
      <c r="BL6" s="35">
        <f t="shared" si="7"/>
        <v>1716.47</v>
      </c>
      <c r="BM6" s="35">
        <f t="shared" si="7"/>
        <v>830.5</v>
      </c>
      <c r="BN6" s="35">
        <f t="shared" si="7"/>
        <v>1029.24</v>
      </c>
      <c r="BO6" s="35">
        <f t="shared" si="7"/>
        <v>1063.93</v>
      </c>
      <c r="BP6" s="34" t="str">
        <f>IF(BP7="","",IF(BP7="-","【-】","【"&amp;SUBSTITUTE(TEXT(BP7,"#,##0.00"),"-","△")&amp;"】"))</f>
        <v>【985.48】</v>
      </c>
      <c r="BQ6" s="35">
        <f>IF(BQ7="",NA(),BQ7)</f>
        <v>11.22</v>
      </c>
      <c r="BR6" s="35">
        <f t="shared" ref="BR6:BZ6" si="8">IF(BR7="",NA(),BR7)</f>
        <v>10.69</v>
      </c>
      <c r="BS6" s="35">
        <f t="shared" si="8"/>
        <v>13.4</v>
      </c>
      <c r="BT6" s="35">
        <f t="shared" si="8"/>
        <v>14.03</v>
      </c>
      <c r="BU6" s="35">
        <f t="shared" si="8"/>
        <v>13.53</v>
      </c>
      <c r="BV6" s="35">
        <f t="shared" si="8"/>
        <v>37.92</v>
      </c>
      <c r="BW6" s="35">
        <f t="shared" si="8"/>
        <v>35.049999999999997</v>
      </c>
      <c r="BX6" s="35">
        <f t="shared" si="8"/>
        <v>43.66</v>
      </c>
      <c r="BY6" s="35">
        <f t="shared" si="8"/>
        <v>43.13</v>
      </c>
      <c r="BZ6" s="35">
        <f t="shared" si="8"/>
        <v>46.26</v>
      </c>
      <c r="CA6" s="34" t="str">
        <f>IF(CA7="","",IF(CA7="-","【-】","【"&amp;SUBSTITUTE(TEXT(CA7,"#,##0.00"),"-","△")&amp;"】"))</f>
        <v>【45.38】</v>
      </c>
      <c r="CB6" s="35">
        <f>IF(CB7="",NA(),CB7)</f>
        <v>873.56</v>
      </c>
      <c r="CC6" s="35">
        <f t="shared" ref="CC6:CK6" si="9">IF(CC7="",NA(),CC7)</f>
        <v>908.63</v>
      </c>
      <c r="CD6" s="35">
        <f t="shared" si="9"/>
        <v>763.92</v>
      </c>
      <c r="CE6" s="35">
        <f t="shared" si="9"/>
        <v>735.31</v>
      </c>
      <c r="CF6" s="35">
        <f t="shared" si="9"/>
        <v>770.31</v>
      </c>
      <c r="CG6" s="35">
        <f t="shared" si="9"/>
        <v>438.71</v>
      </c>
      <c r="CH6" s="35">
        <f t="shared" si="9"/>
        <v>463.38</v>
      </c>
      <c r="CI6" s="35">
        <f t="shared" si="9"/>
        <v>382.09</v>
      </c>
      <c r="CJ6" s="35">
        <f t="shared" si="9"/>
        <v>392.03</v>
      </c>
      <c r="CK6" s="35">
        <f t="shared" si="9"/>
        <v>376.4</v>
      </c>
      <c r="CL6" s="34" t="str">
        <f>IF(CL7="","",IF(CL7="-","【-】","【"&amp;SUBSTITUTE(TEXT(CL7,"#,##0.00"),"-","△")&amp;"】"))</f>
        <v>【377.04】</v>
      </c>
      <c r="CM6" s="35">
        <f>IF(CM7="",NA(),CM7)</f>
        <v>15.77</v>
      </c>
      <c r="CN6" s="35">
        <f t="shared" ref="CN6:CV6" si="10">IF(CN7="",NA(),CN7)</f>
        <v>14.23</v>
      </c>
      <c r="CO6" s="35">
        <f t="shared" si="10"/>
        <v>13.85</v>
      </c>
      <c r="CP6" s="35">
        <f t="shared" si="10"/>
        <v>15.38</v>
      </c>
      <c r="CQ6" s="35">
        <f t="shared" si="10"/>
        <v>15.38</v>
      </c>
      <c r="CR6" s="35">
        <f t="shared" si="10"/>
        <v>33.81</v>
      </c>
      <c r="CS6" s="35">
        <f t="shared" si="10"/>
        <v>31.37</v>
      </c>
      <c r="CT6" s="35">
        <f t="shared" si="10"/>
        <v>39.68</v>
      </c>
      <c r="CU6" s="35">
        <f t="shared" si="10"/>
        <v>35.64</v>
      </c>
      <c r="CV6" s="35">
        <f t="shared" si="10"/>
        <v>33.729999999999997</v>
      </c>
      <c r="CW6" s="34" t="str">
        <f>IF(CW7="","",IF(CW7="-","【-】","【"&amp;SUBSTITUTE(TEXT(CW7,"#,##0.00"),"-","△")&amp;"】"))</f>
        <v>【34.15】</v>
      </c>
      <c r="CX6" s="35">
        <f>IF(CX7="",NA(),CX7)</f>
        <v>52.09</v>
      </c>
      <c r="CY6" s="35">
        <f t="shared" ref="CY6:DG6" si="11">IF(CY7="",NA(),CY7)</f>
        <v>52.34</v>
      </c>
      <c r="CZ6" s="35">
        <f t="shared" si="11"/>
        <v>53.61</v>
      </c>
      <c r="DA6" s="35">
        <f t="shared" si="11"/>
        <v>53.26</v>
      </c>
      <c r="DB6" s="35">
        <f t="shared" si="11"/>
        <v>54.03</v>
      </c>
      <c r="DC6" s="35">
        <f t="shared" si="11"/>
        <v>68.7</v>
      </c>
      <c r="DD6" s="35">
        <f t="shared" si="11"/>
        <v>67.38</v>
      </c>
      <c r="DE6" s="35">
        <f t="shared" si="11"/>
        <v>83.95</v>
      </c>
      <c r="DF6" s="35">
        <f t="shared" si="11"/>
        <v>82.92</v>
      </c>
      <c r="DG6" s="35">
        <f t="shared" si="11"/>
        <v>79.989999999999995</v>
      </c>
      <c r="DH6" s="34" t="str">
        <f>IF(DH7="","",IF(DH7="-","【-】","【"&amp;SUBSTITUTE(TEXT(DH7,"#,##0.00"),"-","△")&amp;"】"))</f>
        <v>【78.22】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0.36</v>
      </c>
      <c r="EK6" s="35">
        <f t="shared" si="14"/>
        <v>0.25</v>
      </c>
      <c r="EL6" s="35">
        <f t="shared" si="14"/>
        <v>0.05</v>
      </c>
      <c r="EM6" s="35">
        <f t="shared" si="14"/>
        <v>0.18</v>
      </c>
      <c r="EN6" s="35">
        <f t="shared" si="14"/>
        <v>0.01</v>
      </c>
      <c r="EO6" s="34" t="str">
        <f>IF(EO7="","",IF(EO7="-","【-】","【"&amp;SUBSTITUTE(TEXT(EO7,"#,##0.00"),"-","△")&amp;"】"))</f>
        <v>【0.01】</v>
      </c>
    </row>
    <row r="7" spans="1:145" s="36" customFormat="1" x14ac:dyDescent="0.15">
      <c r="A7" s="28"/>
      <c r="B7" s="37">
        <v>2016</v>
      </c>
      <c r="C7" s="37">
        <v>392111</v>
      </c>
      <c r="D7" s="37">
        <v>47</v>
      </c>
      <c r="E7" s="37">
        <v>17</v>
      </c>
      <c r="F7" s="37">
        <v>6</v>
      </c>
      <c r="G7" s="37">
        <v>0</v>
      </c>
      <c r="H7" s="37" t="s">
        <v>110</v>
      </c>
      <c r="I7" s="37" t="s">
        <v>111</v>
      </c>
      <c r="J7" s="37" t="s">
        <v>112</v>
      </c>
      <c r="K7" s="37" t="s">
        <v>113</v>
      </c>
      <c r="L7" s="37" t="s">
        <v>114</v>
      </c>
      <c r="M7" s="37"/>
      <c r="N7" s="38" t="s">
        <v>115</v>
      </c>
      <c r="O7" s="38" t="s">
        <v>116</v>
      </c>
      <c r="P7" s="38">
        <v>0.74</v>
      </c>
      <c r="Q7" s="38">
        <v>97.46</v>
      </c>
      <c r="R7" s="38">
        <v>1830</v>
      </c>
      <c r="S7" s="38">
        <v>33789</v>
      </c>
      <c r="T7" s="38">
        <v>126.48</v>
      </c>
      <c r="U7" s="38">
        <v>267.14999999999998</v>
      </c>
      <c r="V7" s="38">
        <v>248</v>
      </c>
      <c r="W7" s="38">
        <v>0.1</v>
      </c>
      <c r="X7" s="38">
        <v>2480</v>
      </c>
      <c r="Y7" s="38">
        <v>99.68</v>
      </c>
      <c r="Z7" s="38">
        <v>99.36</v>
      </c>
      <c r="AA7" s="38">
        <v>99.65</v>
      </c>
      <c r="AB7" s="38">
        <v>100</v>
      </c>
      <c r="AC7" s="38">
        <v>100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0</v>
      </c>
      <c r="BG7" s="38">
        <v>0</v>
      </c>
      <c r="BH7" s="38">
        <v>0</v>
      </c>
      <c r="BI7" s="38">
        <v>0</v>
      </c>
      <c r="BJ7" s="38">
        <v>0</v>
      </c>
      <c r="BK7" s="38">
        <v>1665.33</v>
      </c>
      <c r="BL7" s="38">
        <v>1716.47</v>
      </c>
      <c r="BM7" s="38">
        <v>830.5</v>
      </c>
      <c r="BN7" s="38">
        <v>1029.24</v>
      </c>
      <c r="BO7" s="38">
        <v>1063.93</v>
      </c>
      <c r="BP7" s="38">
        <v>985.48</v>
      </c>
      <c r="BQ7" s="38">
        <v>11.22</v>
      </c>
      <c r="BR7" s="38">
        <v>10.69</v>
      </c>
      <c r="BS7" s="38">
        <v>13.4</v>
      </c>
      <c r="BT7" s="38">
        <v>14.03</v>
      </c>
      <c r="BU7" s="38">
        <v>13.53</v>
      </c>
      <c r="BV7" s="38">
        <v>37.92</v>
      </c>
      <c r="BW7" s="38">
        <v>35.049999999999997</v>
      </c>
      <c r="BX7" s="38">
        <v>43.66</v>
      </c>
      <c r="BY7" s="38">
        <v>43.13</v>
      </c>
      <c r="BZ7" s="38">
        <v>46.26</v>
      </c>
      <c r="CA7" s="38">
        <v>45.38</v>
      </c>
      <c r="CB7" s="38">
        <v>873.56</v>
      </c>
      <c r="CC7" s="38">
        <v>908.63</v>
      </c>
      <c r="CD7" s="38">
        <v>763.92</v>
      </c>
      <c r="CE7" s="38">
        <v>735.31</v>
      </c>
      <c r="CF7" s="38">
        <v>770.31</v>
      </c>
      <c r="CG7" s="38">
        <v>438.71</v>
      </c>
      <c r="CH7" s="38">
        <v>463.38</v>
      </c>
      <c r="CI7" s="38">
        <v>382.09</v>
      </c>
      <c r="CJ7" s="38">
        <v>392.03</v>
      </c>
      <c r="CK7" s="38">
        <v>376.4</v>
      </c>
      <c r="CL7" s="38">
        <v>377.04</v>
      </c>
      <c r="CM7" s="38">
        <v>15.77</v>
      </c>
      <c r="CN7" s="38">
        <v>14.23</v>
      </c>
      <c r="CO7" s="38">
        <v>13.85</v>
      </c>
      <c r="CP7" s="38">
        <v>15.38</v>
      </c>
      <c r="CQ7" s="38">
        <v>15.38</v>
      </c>
      <c r="CR7" s="38">
        <v>33.81</v>
      </c>
      <c r="CS7" s="38">
        <v>31.37</v>
      </c>
      <c r="CT7" s="38">
        <v>39.68</v>
      </c>
      <c r="CU7" s="38">
        <v>35.64</v>
      </c>
      <c r="CV7" s="38">
        <v>33.729999999999997</v>
      </c>
      <c r="CW7" s="38">
        <v>34.15</v>
      </c>
      <c r="CX7" s="38">
        <v>52.09</v>
      </c>
      <c r="CY7" s="38">
        <v>52.34</v>
      </c>
      <c r="CZ7" s="38">
        <v>53.61</v>
      </c>
      <c r="DA7" s="38">
        <v>53.26</v>
      </c>
      <c r="DB7" s="38">
        <v>54.03</v>
      </c>
      <c r="DC7" s="38">
        <v>68.7</v>
      </c>
      <c r="DD7" s="38">
        <v>67.38</v>
      </c>
      <c r="DE7" s="38">
        <v>83.95</v>
      </c>
      <c r="DF7" s="38">
        <v>82.92</v>
      </c>
      <c r="DG7" s="38">
        <v>79.989999999999995</v>
      </c>
      <c r="DH7" s="38">
        <v>78.22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0.36</v>
      </c>
      <c r="EK7" s="38">
        <v>0.25</v>
      </c>
      <c r="EL7" s="38">
        <v>0.05</v>
      </c>
      <c r="EM7" s="38">
        <v>0.18</v>
      </c>
      <c r="EN7" s="38">
        <v>0.01</v>
      </c>
      <c r="EO7" s="38">
        <v>0.01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117</v>
      </c>
      <c r="C9" s="40" t="s">
        <v>118</v>
      </c>
      <c r="D9" s="40" t="s">
        <v>119</v>
      </c>
      <c r="E9" s="40" t="s">
        <v>120</v>
      </c>
      <c r="F9" s="40" t="s">
        <v>121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60</v>
      </c>
      <c r="B10" s="41">
        <f>DATEVALUE($B$6-4&amp;"年1月1日")</f>
        <v>40909</v>
      </c>
      <c r="C10" s="41">
        <f>DATEVALUE($B$6-3&amp;"年1月1日")</f>
        <v>41275</v>
      </c>
      <c r="D10" s="41">
        <f>DATEVALUE($B$6-2&amp;"年1月1日")</f>
        <v>41640</v>
      </c>
      <c r="E10" s="41">
        <f>DATEVALUE($B$6-1&amp;"年1月1日")</f>
        <v>42005</v>
      </c>
      <c r="F10" s="41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黒岩　保</cp:lastModifiedBy>
  <dcterms:created xsi:type="dcterms:W3CDTF">2017-12-25T02:36:29Z</dcterms:created>
  <dcterms:modified xsi:type="dcterms:W3CDTF">2018-02-28T04:35:14Z</dcterms:modified>
  <cp:category/>
</cp:coreProperties>
</file>